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5" windowHeight="1065" activeTab="0"/>
  </bookViews>
  <sheets>
    <sheet name="Документ" sheetId="1" r:id="rId1"/>
    <sheet name="Source" sheetId="2" r:id="rId2"/>
    <sheet name="SmtRes" sheetId="3" r:id="rId3"/>
    <sheet name="EtalonRes" sheetId="4" r:id="rId4"/>
  </sheets>
  <definedNames>
    <definedName name="ИтогоМатериалыПоРасценке">'Документ'!#REF!</definedName>
    <definedName name="ИтогоМашиныПоРасценке">'Документ'!#REF!</definedName>
    <definedName name="ПодстрокаМатериалы">'Документ'!$A$903:$J$903</definedName>
    <definedName name="ПодстрокаМашины">'Документ'!$A$840:$J$841</definedName>
    <definedName name="ПодстрокаТруд">'Документ'!$A$835:$J$835</definedName>
    <definedName name="РазделЗаголовок">'Документ'!$A$860:$J$860</definedName>
    <definedName name="РазделКонцовкаНач">'Документ'!$A$904:$J$904</definedName>
    <definedName name="РазделЛимитированные">'Документ'!$A$908:$J$908</definedName>
    <definedName name="СметаЗаголовок">'Документ'!$A$1:$J$23</definedName>
    <definedName name="СметаКонцовка">'Документ'!$A$921:$J$925</definedName>
    <definedName name="СметаКонцовкаНач">'Документ'!$A$909:$J$909</definedName>
    <definedName name="СметаЛимитированные">'Документ'!$A$920:$J$920</definedName>
    <definedName name="Строка">'Документ'!#REF!</definedName>
  </definedNames>
  <calcPr fullCalcOnLoad="1"/>
</workbook>
</file>

<file path=xl/sharedStrings.xml><?xml version="1.0" encoding="utf-8"?>
<sst xmlns="http://schemas.openxmlformats.org/spreadsheetml/2006/main" count="8500" uniqueCount="603">
  <si>
    <t>Smeta.ru  (495) 974-1589</t>
  </si>
  <si>
    <t>_PS_</t>
  </si>
  <si>
    <t>Smeta.ru</t>
  </si>
  <si>
    <t/>
  </si>
  <si>
    <t>Новый объект</t>
  </si>
  <si>
    <t>Волков М.Н</t>
  </si>
  <si>
    <t>Проект №20.06-2007-ЭС</t>
  </si>
  <si>
    <t>2 квартал 2007 г.</t>
  </si>
  <si>
    <t>г. Иваново, ул. 8-Марта, д.16</t>
  </si>
  <si>
    <t>Директор</t>
  </si>
  <si>
    <t>Сметные нормы списания</t>
  </si>
  <si>
    <t>Коды ценников</t>
  </si>
  <si>
    <t>ООО "ЭнАуд"</t>
  </si>
  <si>
    <t>Расчёт для 2001 с НДС</t>
  </si>
  <si>
    <t>Поправки  для НБ 2001 года от ноября 2006 года</t>
  </si>
  <si>
    <t>Новая локальная смета</t>
  </si>
  <si>
    <t>Электроснабжение поликлиники №10 по адресу: г.Иваново, ул. 8-Марта, д.16 в связи заменой электропроводки</t>
  </si>
  <si>
    <t>{A9A1F9B1-DF7D-440A-B4C3-E777509723EE}</t>
  </si>
  <si>
    <t>Новый раздел</t>
  </si>
  <si>
    <t>Демонтаж</t>
  </si>
  <si>
    <t>{5E34CBBA-9FF7-4136-85FB-FA789B9B41CF}</t>
  </si>
  <si>
    <t>1</t>
  </si>
  <si>
    <t>м08-03-572-5</t>
  </si>
  <si>
    <t>Блоки управления и распределительные пункты (шкафы) высотой до 1700 мм:  Блок управления шкафного исполнения или распределительный пункт (шкаф), устанавливаемый на стене, высота и ширина, мм, до 1700х1100</t>
  </si>
  <si>
    <t>шт.</t>
  </si>
  <si>
    <t>ГЭСНм сб.08,гл.03,табл.572,поз.5</t>
  </si>
  <si>
    <t>М08-03-572-5</t>
  </si>
  <si>
    <t>)*0</t>
  </si>
  <si>
    <t>)*0,3</t>
  </si>
  <si>
    <t>Монтажные работы</t>
  </si>
  <si>
    <t>Электромонтажные работы на других объектах сборник м08</t>
  </si>
  <si>
    <t>45-2</t>
  </si>
  <si>
    <t>Поправка: м_3.1.3  Поправка: м_3.1.4</t>
  </si>
  <si>
    <t>1. Установка конструкций (нормы 1,3-9). 2. Установка блоков. 3. Заземление.</t>
  </si>
  <si>
    <t>2</t>
  </si>
  <si>
    <t>м08-03-599-1</t>
  </si>
  <si>
    <t>Щитки осветительные:  Щитки, устанавливаемые в нише распорными дюбелями, масса щитка, кг, до 6</t>
  </si>
  <si>
    <t>ГЭСНм сб.08,гл.03,табл.599,поз.1</t>
  </si>
  <si>
    <t>М08-03-599-1</t>
  </si>
  <si>
    <t>1. Установка. 2. Присоединение. 3. Подготовка к включению. 4. Написание обозначений на щитках. 5. Изготовление и установка конструкций (нормы 5-8,12-14).</t>
  </si>
  <si>
    <t>3</t>
  </si>
  <si>
    <t>м08-01-053-1</t>
  </si>
  <si>
    <t>Трансформаторы тока:  Трансформатор тока, напряжение, кВ, до 10</t>
  </si>
  <si>
    <t>ГЭСНм сб.08,гл.01,табл.053,поз.1</t>
  </si>
  <si>
    <t>М08-01-053-1</t>
  </si>
  <si>
    <t>1. Установка. 2. Присоединение.</t>
  </si>
  <si>
    <t>4</t>
  </si>
  <si>
    <t>м08-03-600-2</t>
  </si>
  <si>
    <t>Счетчики:  Счетчики, устанавливаемые на готовом основании трехфазные</t>
  </si>
  <si>
    <t>ГЭСНм сб.08,гл.03,табл.600,поз.2</t>
  </si>
  <si>
    <t>М08-03-600-2</t>
  </si>
  <si>
    <t>1. Установка. 2. Присоединение. 3. Опробование.</t>
  </si>
  <si>
    <t>5</t>
  </si>
  <si>
    <t>м08-03-524-10</t>
  </si>
  <si>
    <t>ГЭСНм сб.08,гл.03,табл.524,поз.10</t>
  </si>
  <si>
    <t>М08-03-524-10</t>
  </si>
  <si>
    <t>1. Изготовление и установка конструкций. 2. Установка ящиков. 3. Заземление. 4. Присоединение.</t>
  </si>
  <si>
    <t>6</t>
  </si>
  <si>
    <t>м08-03-530-4</t>
  </si>
  <si>
    <t>Пускатели магнитные:  Пускатель магнитный общего назначения отдельностоящий, устанавливаемый на конструкции на стене или колонне на ток, А, до 40</t>
  </si>
  <si>
    <t>ГЭСНм сб.08,гл.03,табл.530,поз.4</t>
  </si>
  <si>
    <t>М08-03-530-4</t>
  </si>
  <si>
    <t>1. Изготовление и установка конструкций. 2. Установка оборудования. 3. Заземление. 4. Присоединение.</t>
  </si>
  <si>
    <t>7</t>
  </si>
  <si>
    <t>м08-03-591-9</t>
  </si>
  <si>
    <t>Выключатели, переключатели и штепсельные розетки:  Розетка штепсельная утопленного типа при скрытой проводке</t>
  </si>
  <si>
    <t>100 шт.</t>
  </si>
  <si>
    <t>ГЭСНм сб.08,гл.03,табл.591,поз.9</t>
  </si>
  <si>
    <t>М08-03-591-9</t>
  </si>
  <si>
    <t>1. Установка коробок (нормы 2,5,7,9). 2. Изготовление и установка конструкций под приборы (нормы 3,10,11). 3. Установка приборов. 4. Присоединение. 5. Опробование на зажигание.</t>
  </si>
  <si>
    <t>8</t>
  </si>
  <si>
    <t>м08-03-591-2</t>
  </si>
  <si>
    <t>Выключатели, переключатели и штепсельные розетки:  Выключатель одноклавишный утопленного типа при скрытой проводке</t>
  </si>
  <si>
    <t>ГЭСНм сб.08,гл.03,табл.591,поз.2</t>
  </si>
  <si>
    <t>М08-03-591-2</t>
  </si>
  <si>
    <t>9</t>
  </si>
  <si>
    <t>м08-03-591-5</t>
  </si>
  <si>
    <t>Выключатели, переключатели и штепсельные розетки:  Выключатель двухклавишный утопленного типа при скрытой проводке</t>
  </si>
  <si>
    <t>ГЭСНм сб.08,гл.03,табл.591,поз.5</t>
  </si>
  <si>
    <t>М08-03-591-5</t>
  </si>
  <si>
    <t>10</t>
  </si>
  <si>
    <t>м08-03-593-6</t>
  </si>
  <si>
    <t>Светильники для ламп накаливания:  Светильник потолочный или настенный с креплением винтами для помещений с нормальными условиями среды одноламповый</t>
  </si>
  <si>
    <t>ГЭСНм сб.08,гл.03,табл.593,поз.6</t>
  </si>
  <si>
    <t>М08-03-593-6</t>
  </si>
  <si>
    <t>11</t>
  </si>
  <si>
    <t>м08-03-593-7</t>
  </si>
  <si>
    <t>Светильники для ламп накаливания:  Светильник потолочный или настенный с креплением винтами для помещений с нормальными условиями среды двухламповый</t>
  </si>
  <si>
    <t>ГЭСНм сб.08,гл.03,табл.593,поз.7</t>
  </si>
  <si>
    <t>М08-03-593-7</t>
  </si>
  <si>
    <t>12</t>
  </si>
  <si>
    <t>м08-03-593-11</t>
  </si>
  <si>
    <t>Светильники для ламп накаливания:  Люстры и подвесы с количеством ламп до 5</t>
  </si>
  <si>
    <t>ГЭСНм сб.08,гл.03,табл.593,поз.11</t>
  </si>
  <si>
    <t>М08-03-593-11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</si>
  <si>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</si>
  <si>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</si>
  <si>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</si>
  <si>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</si>
  <si>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</si>
  <si>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</si>
  <si>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</si>
  <si>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</si>
  <si>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</si>
  <si>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</si>
  <si>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</si>
  <si>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</si>
  <si>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</si>
  <si>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</si>
  <si>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</si>
  <si>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</si>
  <si>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</si>
  <si>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</si>
  <si>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</si>
  <si>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</si>
  <si>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</si>
  <si>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</si>
  <si>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Итог1</t>
  </si>
  <si>
    <t>Итого прямые затраты</t>
  </si>
  <si>
    <t>Итог2</t>
  </si>
  <si>
    <t>Итог3</t>
  </si>
  <si>
    <t>Итог4</t>
  </si>
  <si>
    <t>Итого</t>
  </si>
  <si>
    <t>Электромонтажные работы</t>
  </si>
  <si>
    <t>{F86D8571-78C2-42F2-B76B-49F6691DE353}</t>
  </si>
  <si>
    <t>Поправка: 00_МДС_35_1.2  Наименование: 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работ.</t>
  </si>
  <si>
    <t>)*1,2</t>
  </si>
  <si>
    <t>Поправка: 00_МДС_35_1.2</t>
  </si>
  <si>
    <t>м08-03-599-9</t>
  </si>
  <si>
    <t>Щитки осветительные:  Щитки, устанавливаемые на стене распорными дюбелями, масса щитка, кг, до 6</t>
  </si>
  <si>
    <t>ГЭСНм сб.08,гл.03,табл.599,поз.9</t>
  </si>
  <si>
    <t>М08-03-599-9</t>
  </si>
  <si>
    <t>м08-03-526-3</t>
  </si>
  <si>
    <t>Выключатели установочные автоматические (автоматы) или неавтоматические:  Автомат одно-, двух-, трехполюсный, устанавливаемый на конструкции на стене или колонне, на ток, А, до 250</t>
  </si>
  <si>
    <t>ГЭСНм сб.08,гл.03,табл.526,поз.3</t>
  </si>
  <si>
    <t>М08-03-526-3</t>
  </si>
  <si>
    <t>1. Изготовление и установка конструкций. 2. Установка выключателей. 3. Заземление. 4. Присоединение.</t>
  </si>
  <si>
    <t>м08-03-526-2</t>
  </si>
  <si>
    <t>Выключатели установочные автоматические (автоматы) или неавтоматические:  Автомат одно-, двух-, трехполюсный, устанавливаемый на конструкции на стене или колонне, на ток, А, до 100</t>
  </si>
  <si>
    <t>ГЭСНм сб.08,гл.03,табл.526,поз.2</t>
  </si>
  <si>
    <t>М08-03-526-2</t>
  </si>
  <si>
    <t>м08-03-526-1</t>
  </si>
  <si>
    <t>Выключатели установочные автоматические (автоматы) или неавтоматические:  Автомат одно-, двух-, трехполюсный, устанавливаемый на конструкции на стене или колонне, на ток, А, до 25</t>
  </si>
  <si>
    <t>ГЭСНм сб.08,гл.03,табл.526,поз.1</t>
  </si>
  <si>
    <t>М08-03-526-1</t>
  </si>
  <si>
    <t>м08-02-409-1</t>
  </si>
  <si>
    <t>Трубы винипластовые по установленным конструкциям:  Труба по установленным конструкциям, по стенам и колоннам с креплением скобами, диаметр, мм, до 25</t>
  </si>
  <si>
    <t>100 м</t>
  </si>
  <si>
    <t>ГЭСНм сб.08,гл.02,табл.409,поз.1</t>
  </si>
  <si>
    <t>М08-02-409-1</t>
  </si>
  <si>
    <t>1. Заготовка труб. 2. Прокладка. 3. Установка коробок. 4. Затягивание проволоки.</t>
  </si>
  <si>
    <t>м08-02-409-2</t>
  </si>
  <si>
    <t>Трубы винипластовые по установленным конструкциям:  Труба по установленным конструкциям, по стенам и колоннам с креплением скобами, диаметр, мм, до 50</t>
  </si>
  <si>
    <t>ГЭСНм сб.08,гл.02,табл.409,поз.2</t>
  </si>
  <si>
    <t>М08-02-409-2</t>
  </si>
  <si>
    <t>м08-02-412-2</t>
  </si>
  <si>
    <t>Затягивание проводов в проложенные трубы и металлические рукава: Провод первый одножильный или многожильный в общей оплетке, суммарное сечение, мм2, до 6</t>
  </si>
  <si>
    <t>ГЭСНм сб.08,гл.02,табл.412,поз.2</t>
  </si>
  <si>
    <t>М08-02-412-2</t>
  </si>
  <si>
    <t>1. Заготовка проводов. 2. Затягивание проводов. 3. Соединение проводов в коробках. 4. Прозвонка.</t>
  </si>
  <si>
    <t>м08-02-412-3</t>
  </si>
  <si>
    <t>Затягивание проводов в проложенные трубы и металлические рукава: Провод первый одножильный или многожильный в общей оплетке, суммарное сечение, мм2, до 16</t>
  </si>
  <si>
    <t>ГЭСНм сб.08,гл.02,табл.412,поз.3</t>
  </si>
  <si>
    <t>М08-02-412-3</t>
  </si>
  <si>
    <t>м08-02-412-4</t>
  </si>
  <si>
    <t>Затягивание проводов в проложенные трубы и металлические рукава: Провод первый одножильный или многожильный в общей оплетке, суммарное сечение, мм2, до 35</t>
  </si>
  <si>
    <t>ГЭСНм сб.08,гл.02,табл.412,поз.4</t>
  </si>
  <si>
    <t>М08-02-412-4</t>
  </si>
  <si>
    <t>13</t>
  </si>
  <si>
    <t>м08-02-412-9</t>
  </si>
  <si>
    <t>Затягивание проводов в проложенные трубы и металлические рукава: Провод каждый последующий одножильный или многожильный в общей оплетке, суммарное сечение, мм2, до 6</t>
  </si>
  <si>
    <t>ГЭСНм сб.08,гл.02,табл.412,поз.9</t>
  </si>
  <si>
    <t>М08-02-412-9</t>
  </si>
  <si>
    <t>14</t>
  </si>
  <si>
    <t>м08-02-412-10</t>
  </si>
  <si>
    <t>Затягивание проводов в проложенные трубы и металлические рукава: Провод каждый последующий одножильный или многожильный в общей оплетке, суммарное сечение, мм2, до 35</t>
  </si>
  <si>
    <t>ГЭСНм сб.08,гл.02,табл.412,поз.10</t>
  </si>
  <si>
    <t>М08-02-412-10</t>
  </si>
  <si>
    <t>15</t>
  </si>
  <si>
    <t>м08-03-593-2</t>
  </si>
  <si>
    <t>Светильники для ламп накаливания: Светильник с подвеской на крюк для помещений с повышенной влажностью и пыльностью</t>
  </si>
  <si>
    <t>ГЭСНм сб.08,гл.03,табл.593,поз.2</t>
  </si>
  <si>
    <t>М08-03-593-2</t>
  </si>
  <si>
    <t>*1,2</t>
  </si>
  <si>
    <t>16</t>
  </si>
  <si>
    <t>м08-03-594-2</t>
  </si>
  <si>
    <t>Светильники с люминесцентными лампами:  Светильник отдельно устанавливаемый на штырях с количеством ламп в светильнике 2</t>
  </si>
  <si>
    <t>ГЭСНм сб.08,гл.03,табл.594,поз.2</t>
  </si>
  <si>
    <t>М08-03-594-2</t>
  </si>
  <si>
    <t>17</t>
  </si>
  <si>
    <t>м34-01-136-1</t>
  </si>
  <si>
    <t>Бактерицидные облучатели. Облучатель бактерицидный: настенный</t>
  </si>
  <si>
    <t>1шт.</t>
  </si>
  <si>
    <t>ГЭСНм сб.34,гл.01,табл.136,поз.01</t>
  </si>
  <si>
    <t>Монтаж оборудования</t>
  </si>
  <si>
    <t>43</t>
  </si>
  <si>
    <t>18</t>
  </si>
  <si>
    <t>м08-03-594-3</t>
  </si>
  <si>
    <t>Светильники с люминесцентными лампами:  Светильник отдельно устанавливаемый на штырях с количеством ламп в светильнике до 4</t>
  </si>
  <si>
    <t>ГЭСНм сб.08,гл.03,табл.594,поз.3</t>
  </si>
  <si>
    <t>М08-03-594-3</t>
  </si>
  <si>
    <t>19</t>
  </si>
  <si>
    <t>м08-03-593-10</t>
  </si>
  <si>
    <t>Светильники для ламп накаливания: Световые настенные указатели</t>
  </si>
  <si>
    <t>ГЭСНм сб.08,гл.03,табл.593,поз.10</t>
  </si>
  <si>
    <t>М08-03-593-10</t>
  </si>
  <si>
    <t>20</t>
  </si>
  <si>
    <t>м08-03-591-8</t>
  </si>
  <si>
    <t>Выключатели, переключатели и штепсельные розетки:  Розетка штепсельная неутопленного типа при открытой проводке</t>
  </si>
  <si>
    <t>ГЭСНм сб.08,гл.03,табл.591,поз.8</t>
  </si>
  <si>
    <t>М08-03-591-8</t>
  </si>
  <si>
    <t>21</t>
  </si>
  <si>
    <t>м08-03-591-10</t>
  </si>
  <si>
    <t>Выключатели, переключатели и штепсельные розетки: Розетка штепсельная полугерметическая и герметическая</t>
  </si>
  <si>
    <t>ГЭСНм сб.08,гл.03,табл.591,поз.10</t>
  </si>
  <si>
    <t>М08-03-591-10</t>
  </si>
  <si>
    <t>22</t>
  </si>
  <si>
    <t>м08-03-591-1</t>
  </si>
  <si>
    <t>Выключатели, переключатели и штепсельные розетки: Выключатель одноклавишный неутопленного типа при открытой проводке</t>
  </si>
  <si>
    <t>ГЭСНм сб.08,гл.03,табл.591,поз.1</t>
  </si>
  <si>
    <t>М08-03-591-1</t>
  </si>
  <si>
    <t>23</t>
  </si>
  <si>
    <t>м08-03-591-3</t>
  </si>
  <si>
    <t>Выключатели, переключатели и штепсельные розетки: Выключатель полугерметический и герметический</t>
  </si>
  <si>
    <t>ГЭСНм сб.08,гл.03,табл.591,поз.3</t>
  </si>
  <si>
    <t>М08-03-591-3</t>
  </si>
  <si>
    <t>Заземление</t>
  </si>
  <si>
    <t>{5D4C1CD6-A892-47FD-92A7-4DB7B6717F9E}</t>
  </si>
  <si>
    <t>м08-02-471-2</t>
  </si>
  <si>
    <t>Заземлители:  Заземлитель вертикальный из угловой стали, размер, мм 63х63х6</t>
  </si>
  <si>
    <t>10 шт.</t>
  </si>
  <si>
    <t>ГЭСНм сб.08,гл.02,табл.471,поз.2</t>
  </si>
  <si>
    <t>М08-02-471-2</t>
  </si>
  <si>
    <t>)*1,15</t>
  </si>
  <si>
    <t>Поправка: 00_МДС_37_3.3</t>
  </si>
  <si>
    <t>1. Изготовление заземлителей. 2. Монтаж и заглубление заземлителя. 3. Приварка.</t>
  </si>
  <si>
    <t>м08-02-471-1</t>
  </si>
  <si>
    <t>Заземлители:  Заземлитель вертикальный из угловой стали, размер, мм 50х50х5</t>
  </si>
  <si>
    <t>ГЭСНм сб.08,гл.02,табл.471,поз.1</t>
  </si>
  <si>
    <t>М08-02-471-1</t>
  </si>
  <si>
    <t>м08-02-472-10</t>
  </si>
  <si>
    <t>Заземляющие проводники:  Проводник заземляющий из медного изолированного провода сечением 25 мм2 открыто по строительным основаниям</t>
  </si>
  <si>
    <t>ГЭСНм сб.08,гл.02,табл.472,поз.10</t>
  </si>
  <si>
    <t>М08-02-472-10</t>
  </si>
  <si>
    <t>м08-02-472-6</t>
  </si>
  <si>
    <t>Заземляющие проводники:  Проводник заземляющий открыто по строительным основаниям из полосовой стали, сечение, мм2 100</t>
  </si>
  <si>
    <t>ГЭСНм сб.08,гл.02,табл.472,поз.6</t>
  </si>
  <si>
    <t>М08-02-472-6</t>
  </si>
  <si>
    <t>м08-02-472-7</t>
  </si>
  <si>
    <t>Заземляющие проводники:  Проводник заземляющий открыто по строительным основаниям из полосовой стали, сечение, мм2 160</t>
  </si>
  <si>
    <t>ГЭСНм сб.08,гл.02,табл.472,поз.7</t>
  </si>
  <si>
    <t>М08-02-472-7</t>
  </si>
  <si>
    <t>Материал</t>
  </si>
  <si>
    <t>{6ED792D4-6296-4EDC-8233-890B1FA289C1}</t>
  </si>
  <si>
    <t>Прочие работы</t>
  </si>
  <si>
    <t>прочие</t>
  </si>
  <si>
    <t>ЗТСтр</t>
  </si>
  <si>
    <t>Зарплата рабочих-строителей</t>
  </si>
  <si>
    <t>ЗТМаш</t>
  </si>
  <si>
    <t>Зарплата машинистов</t>
  </si>
  <si>
    <t>ФОТ</t>
  </si>
  <si>
    <t>Фонд оплаты труда</t>
  </si>
  <si>
    <t>НаклРасх</t>
  </si>
  <si>
    <t>Итого накладные расходы</t>
  </si>
  <si>
    <t>СметнПриб</t>
  </si>
  <si>
    <t>Итого сметная прибыль</t>
  </si>
  <si>
    <t>Маш</t>
  </si>
  <si>
    <t>Эксплуатация машин и механизмов</t>
  </si>
  <si>
    <t>Мат</t>
  </si>
  <si>
    <t>ИТОГ1</t>
  </si>
  <si>
    <t>Итого:</t>
  </si>
  <si>
    <t>труд</t>
  </si>
  <si>
    <t>Нормативная трудоемкость</t>
  </si>
  <si>
    <t>ЗУ</t>
  </si>
  <si>
    <t>Процент на временные сооружения</t>
  </si>
  <si>
    <t>проставьте % временных</t>
  </si>
  <si>
    <t>ЗУ1</t>
  </si>
  <si>
    <t>Временные здания и сооружения 1,1%</t>
  </si>
  <si>
    <t>ИТОГ5</t>
  </si>
  <si>
    <t>ИТОГ6</t>
  </si>
  <si>
    <t>Процент на ТЗР</t>
  </si>
  <si>
    <t>проставьте % ЗУ</t>
  </si>
  <si>
    <t>Врем</t>
  </si>
  <si>
    <t>ТЗР</t>
  </si>
  <si>
    <t>ИТОГ7</t>
  </si>
  <si>
    <t>Проц</t>
  </si>
  <si>
    <t>Процент на непредвиденные</t>
  </si>
  <si>
    <t>проставьте % непредвиденных</t>
  </si>
  <si>
    <t>Непредв</t>
  </si>
  <si>
    <t>Непредвиденные работы и затраты 2%</t>
  </si>
  <si>
    <t>Итог 7_1</t>
  </si>
  <si>
    <t>НДСобщ</t>
  </si>
  <si>
    <t>НДС 18%</t>
  </si>
  <si>
    <t>ВСЕГО</t>
  </si>
  <si>
    <t>Непредвиденные работы и затраты 1,5%</t>
  </si>
  <si>
    <t>0_085_к_СП</t>
  </si>
  <si>
    <t>Размер коэффициента к сумме СП при ремонте и реконструкции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</si>
  <si>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МДС 81-33(34).2004 пр.4 и К=0,85 к СП строит.работ письмо АП-5536/06 от 18.11.2004</t>
  </si>
  <si>
    <t>Применена поправка согласно МДС 81-33(34).2004 пр.4 и К=0,85 к СП строит.работ письмо АП-5536/06 от 18.11.2004</t>
  </si>
  <si>
    <t>0_094_к_НР</t>
  </si>
  <si>
    <t>Размер коэффициента к НР по ПИСЬМУ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</si>
  <si>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ПИСЬМО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</si>
  <si>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Применена поправка согласно ПИСЬМО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</si>
  <si>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0__тип_объекта</t>
  </si>
  <si>
    <t>1- новое строительство, 2 - ремонт и реконструкция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</si>
  <si>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К=0.9 к НР строит.раб.МДС 81-33(34).2004 пр.4</t>
  </si>
  <si>
    <t>Применена поправка К=0.9 к НР строит.раб.МДС 81-33(34).2004 пр.4</t>
  </si>
  <si>
    <t>0_источник_финансирования</t>
  </si>
  <si>
    <t>1 - внешние источники, 0 - хозрасчетный способ</t>
  </si>
  <si>
    <t>МДС 81-33.2004 п.4.9 при хозрасчете К=0.6 к НР.</t>
  </si>
  <si>
    <t>Применена поправка согласноМДС 81-33.2004 п.4.9 при хозрасчете К=0.6 к НР.</t>
  </si>
  <si>
    <t>0_сложность</t>
  </si>
  <si>
    <t>1- Реконструкция объектов метрополитена, а также мостов, путепроводов, искусственных сооружений, относящихся к категории сложных, а также капитальном ремонте действующих атомных электростанций и других объектов с ядерными реакторами</t>
  </si>
  <si>
    <t>МДС 81-33.2004 примечание 2 и 5 Приложения 4. Реконструкция объектов метрополитена, а также мостов, путепроводов, искусственных сооружений, относящихся к категории сложных</t>
  </si>
  <si>
    <t>Применена поправка согласно МДС 81-33.2004 примечание 2 и 5 Приложения 4. Реконструкция объектов метрополитена, а также мостов, путепроводов, искусственных сооружений, относящихся к категории сложных</t>
  </si>
  <si>
    <t>0_терр_коэфф</t>
  </si>
  <si>
    <t>Территориальный коэффициент</t>
  </si>
  <si>
    <t>применяется к ОЗП и ЗПМ.</t>
  </si>
  <si>
    <t>Применен территориальный коэффициент к значения заработной плате строителей и машинистов</t>
  </si>
  <si>
    <t>0_юр_лицо</t>
  </si>
  <si>
    <t>1 - юр.лицо, 0 - индивидуальный предприниматель</t>
  </si>
  <si>
    <t>МДС 81-33.2004 п.4.6 К=0.7 к НР при индив.предприн.; письмо АП-5536/06 К=0,9 к СП</t>
  </si>
  <si>
    <t>Применена поправка согласно МДС 81-33.2004 п.4.6 К=0.7 к НР при индив.предприн.; письмо АП-5536/06 К=0,9 к СП</t>
  </si>
  <si>
    <t>1-4.2</t>
  </si>
  <si>
    <t>Затраты труда рабочих, разряд работ 4.2</t>
  </si>
  <si>
    <t>чел.-ч</t>
  </si>
  <si>
    <t>Затраты труда машинистов</t>
  </si>
  <si>
    <t>чел.час</t>
  </si>
  <si>
    <t>021102</t>
  </si>
  <si>
    <t>483511</t>
  </si>
  <si>
    <t>Краны на автомобильном ходу при работе на монтаже технологического оборудования 10 т</t>
  </si>
  <si>
    <t>маш.ч</t>
  </si>
  <si>
    <t>МАШ.Ч</t>
  </si>
  <si>
    <t>040502</t>
  </si>
  <si>
    <t>344142</t>
  </si>
  <si>
    <t>Установки для сварки ручной дуговой (постоянного тока)</t>
  </si>
  <si>
    <t>маш.-ч</t>
  </si>
  <si>
    <t>400002</t>
  </si>
  <si>
    <t>451115</t>
  </si>
  <si>
    <t>Автомобили бортовые грузоподъемностью до 8 т</t>
  </si>
  <si>
    <t>101-1924</t>
  </si>
  <si>
    <t>ФССЦ, сб.101,поз.1924</t>
  </si>
  <si>
    <t>Электроды диаметром 4 мм Э42А</t>
  </si>
  <si>
    <t>кг</t>
  </si>
  <si>
    <t>101-1977</t>
  </si>
  <si>
    <t>ФССЦ, сб.101,поз.1977</t>
  </si>
  <si>
    <t>Болты строительные с гайками и шайбами</t>
  </si>
  <si>
    <t>101-9852</t>
  </si>
  <si>
    <t>ФССЦ, сб.101,поз.9852</t>
  </si>
  <si>
    <t>Краска</t>
  </si>
  <si>
    <t>201-9408</t>
  </si>
  <si>
    <t>ФССЦ, сб.201,поз.9408</t>
  </si>
  <si>
    <t>Конструкции стальные индивидуальные решетчатые сварные массой до 0,1 т</t>
  </si>
  <si>
    <t>т</t>
  </si>
  <si>
    <t>331451</t>
  </si>
  <si>
    <t>483331</t>
  </si>
  <si>
    <t>Перфораторы электрические</t>
  </si>
  <si>
    <t>101-9103</t>
  </si>
  <si>
    <t>ФССЦ, сб.101,поз.9103</t>
  </si>
  <si>
    <t>Дюбели распорные</t>
  </si>
  <si>
    <t>500-9041</t>
  </si>
  <si>
    <t>ФССЦ, сб.500,поз.9041</t>
  </si>
  <si>
    <t>Сжимы ответвительные</t>
  </si>
  <si>
    <t>500-9081</t>
  </si>
  <si>
    <t>ФССЦ, сб.500,поз.9081</t>
  </si>
  <si>
    <t>Перемычки гибкие, тип ПГС-50</t>
  </si>
  <si>
    <t>500-9264</t>
  </si>
  <si>
    <t>ФССЦ, сб.500,поз.9264</t>
  </si>
  <si>
    <t>Трубка полихлорвиниловая</t>
  </si>
  <si>
    <t>500-9500</t>
  </si>
  <si>
    <t>ФССЦ, сб.500,поз.9500</t>
  </si>
  <si>
    <t>Бирки маркировочные</t>
  </si>
  <si>
    <t>544-0089</t>
  </si>
  <si>
    <t>ФССЦ, сб.544,поз.0089</t>
  </si>
  <si>
    <t>Лента липкая изоляционная на поликасиновом компаунде марки ЛСЭПЛ, шириной 20-30 мм, толщиной от 0,14 до 0,19 мм включительно</t>
  </si>
  <si>
    <t>1-4.0</t>
  </si>
  <si>
    <t>Затраты труда рабочих, разряд работ 4</t>
  </si>
  <si>
    <t>030408</t>
  </si>
  <si>
    <t>483588</t>
  </si>
  <si>
    <t>Лебедки электрические, тяговым усилием 156,96 (16) кH (т)</t>
  </si>
  <si>
    <t>500-9807</t>
  </si>
  <si>
    <t>ФССЦ, сб.500,поз.9807</t>
  </si>
  <si>
    <t>Оконцеватели маркировочные</t>
  </si>
  <si>
    <t>101-0115</t>
  </si>
  <si>
    <t>ФССЦ, сб.101,поз.0115</t>
  </si>
  <si>
    <t>Винты с полукруглой головкой длиной 50 мм</t>
  </si>
  <si>
    <t>330206</t>
  </si>
  <si>
    <t>Дрели электрические</t>
  </si>
  <si>
    <t>350451</t>
  </si>
  <si>
    <t>483490</t>
  </si>
  <si>
    <t>Прессы гидравлические с электроприводом</t>
  </si>
  <si>
    <t>101-1964</t>
  </si>
  <si>
    <t>ФССЦ, сб.101,поз.1964</t>
  </si>
  <si>
    <t>Шпагат бумажный</t>
  </si>
  <si>
    <t>101-9100</t>
  </si>
  <si>
    <t>ФССЦ, сб.101,поз.9100</t>
  </si>
  <si>
    <t>Патроны для пристрелки</t>
  </si>
  <si>
    <t>101-9109</t>
  </si>
  <si>
    <t>ФССЦ, сб.101,поз.9109</t>
  </si>
  <si>
    <t>Дюбели для пристрелки</t>
  </si>
  <si>
    <t>101-9760</t>
  </si>
  <si>
    <t>ФССЦ, сб.101,поз.9760</t>
  </si>
  <si>
    <t>Лак электроизоляционный 318</t>
  </si>
  <si>
    <t>500-9062</t>
  </si>
  <si>
    <t>ФССЦ, сб.500,поз.9062</t>
  </si>
  <si>
    <t>Hаконечники кабельные</t>
  </si>
  <si>
    <t>500-9619</t>
  </si>
  <si>
    <t>ФССЦ, сб.500,поз.9619</t>
  </si>
  <si>
    <t>Hитки швейные</t>
  </si>
  <si>
    <t>542-9033</t>
  </si>
  <si>
    <t>ФССЦ, сб.542,поз.9033</t>
  </si>
  <si>
    <t>Вазелин технический</t>
  </si>
  <si>
    <t>1-3.7</t>
  </si>
  <si>
    <t>Затраты труда рабочих, разряд работ 3.7</t>
  </si>
  <si>
    <t>500-9502</t>
  </si>
  <si>
    <t>ФССЦ, сб.500,поз.9502</t>
  </si>
  <si>
    <t>Бирки-оконцеватели</t>
  </si>
  <si>
    <t>101-0219</t>
  </si>
  <si>
    <t>ФССЦ, сб.101,поз.0219</t>
  </si>
  <si>
    <t>Гипсовые вяжущие Г-3</t>
  </si>
  <si>
    <t>500-9061</t>
  </si>
  <si>
    <t>ФССЦ, сб.500,поз.9061</t>
  </si>
  <si>
    <t>Втулки изолирующие</t>
  </si>
  <si>
    <t>030902</t>
  </si>
  <si>
    <t>483589</t>
  </si>
  <si>
    <t>Подъемники гидравлические высотой подъема 10 м</t>
  </si>
  <si>
    <t>500-9129</t>
  </si>
  <si>
    <t>ФССЦ, сб.500,поз.9129</t>
  </si>
  <si>
    <t>Розетки потолочные</t>
  </si>
  <si>
    <t>101-0501</t>
  </si>
  <si>
    <t>ФССЦ, сб.101,поз.0501</t>
  </si>
  <si>
    <t>Лаки канифольные КФ-965</t>
  </si>
  <si>
    <t>101-1148</t>
  </si>
  <si>
    <t>ФССЦ, сб.101,поз.1148</t>
  </si>
  <si>
    <t>Прокат для армирования ж/б конструкций круглый и периодического профиля, горячекатаный и термомеханический, термически упрочненный класс А-I диаметром 6 мм</t>
  </si>
  <si>
    <t>101-1755</t>
  </si>
  <si>
    <t>ФССЦ, сб.101,поз.1755</t>
  </si>
  <si>
    <t>Сталь полосовая спокойная марки Ст3сп, шириной 50-200 мм толщиной 4-5 мм</t>
  </si>
  <si>
    <t>101-9460</t>
  </si>
  <si>
    <t>ФССЦ, сб.101,поз.9460</t>
  </si>
  <si>
    <t>Лента ПХВ-304</t>
  </si>
  <si>
    <t>500-9361</t>
  </si>
  <si>
    <t>ФССЦ, сб.500,поз.9361</t>
  </si>
  <si>
    <t>Зажим люстровый</t>
  </si>
  <si>
    <t>1-4.5</t>
  </si>
  <si>
    <t>Затраты труда рабочих, разряд работ 4.5</t>
  </si>
  <si>
    <t>1-3.9</t>
  </si>
  <si>
    <t>Затраты труда рабочих, разряд работ 3.9</t>
  </si>
  <si>
    <t>1-3.8</t>
  </si>
  <si>
    <t>Затраты труда рабочих, разряд работ 3.8</t>
  </si>
  <si>
    <t>101-0813</t>
  </si>
  <si>
    <t>ФССЦ, сб.101,поз.0813</t>
  </si>
  <si>
    <t>Проволока стальная низкоуглеродистая разного назначения оцинкованная диаметром 3.0 мм</t>
  </si>
  <si>
    <t>113-9042</t>
  </si>
  <si>
    <t>ФССЦ, сб.113,поз.9042</t>
  </si>
  <si>
    <t>Клей БМК-5к</t>
  </si>
  <si>
    <t>500-9030</t>
  </si>
  <si>
    <t>ФССЦ, сб.500,поз.9030</t>
  </si>
  <si>
    <t>Заглушки</t>
  </si>
  <si>
    <t>500-9031</t>
  </si>
  <si>
    <t>ФССЦ, сб.500,поз.9031</t>
  </si>
  <si>
    <t>Скобы</t>
  </si>
  <si>
    <t>500-9070</t>
  </si>
  <si>
    <t>ФССЦ, сб.500,поз.9070</t>
  </si>
  <si>
    <t>Патрубки</t>
  </si>
  <si>
    <t>101-1764</t>
  </si>
  <si>
    <t>ФССЦ, сб.101,поз.1764</t>
  </si>
  <si>
    <t>Тальк молотый сорт 1</t>
  </si>
  <si>
    <t>500-9056</t>
  </si>
  <si>
    <t>ФССЦ, сб.500,поз.9056</t>
  </si>
  <si>
    <t>Колпачки изолирующие</t>
  </si>
  <si>
    <t>500-9140</t>
  </si>
  <si>
    <t>ФССЦ, сб.500,поз.9140</t>
  </si>
  <si>
    <t>Гильзы соединительные</t>
  </si>
  <si>
    <t>500-9109</t>
  </si>
  <si>
    <t>ФССЦ, сб.500,поз.9109</t>
  </si>
  <si>
    <t>Крюк</t>
  </si>
  <si>
    <t>500-9826</t>
  </si>
  <si>
    <t>ФССЦ, сб.500,поз.9826</t>
  </si>
  <si>
    <t>Сжим соединительный</t>
  </si>
  <si>
    <t>500-9113</t>
  </si>
  <si>
    <t>ФССЦ, сб.500,поз.9113</t>
  </si>
  <si>
    <t>Шпильки</t>
  </si>
  <si>
    <t>1-3.5</t>
  </si>
  <si>
    <t>Затраты труда рабочих, разряд работ 3.5</t>
  </si>
  <si>
    <t>411-0041</t>
  </si>
  <si>
    <t>ФССЦ, сб.411,поз.0041</t>
  </si>
  <si>
    <t>Электроэнергия</t>
  </si>
  <si>
    <t>КВТ-Ч</t>
  </si>
  <si>
    <t>507-0001</t>
  </si>
  <si>
    <t>ФССЦ, сб.507,поз.0001</t>
  </si>
  <si>
    <t>Провода неизолированные для воздушных линий электропередачи медные марки М, сечением 4 мм2</t>
  </si>
  <si>
    <t>101-1477</t>
  </si>
  <si>
    <t>ФССЦ, сб.101,поз.1477</t>
  </si>
  <si>
    <t>Шурупы с полукруглой головкой 2,5х20 мм</t>
  </si>
  <si>
    <t>101-1481</t>
  </si>
  <si>
    <t>ФССЦ, сб.101,поз.1481</t>
  </si>
  <si>
    <t>Шурупы с полукруглой головкой 4х40 мм</t>
  </si>
  <si>
    <t>500-9126</t>
  </si>
  <si>
    <t>ФССЦ, сб.500,поз.9126</t>
  </si>
  <si>
    <t>Подрозетники деревянные</t>
  </si>
  <si>
    <t>101-1786</t>
  </si>
  <si>
    <t>ФССЦ, сб.101,поз.1786</t>
  </si>
  <si>
    <t>Лак битумный БТ-123</t>
  </si>
  <si>
    <t>101-1642</t>
  </si>
  <si>
    <t>ФССЦ, сб.101,поз.1642</t>
  </si>
  <si>
    <t>Сталь угловая, равнополочная, марка стали ВСт3кп2 размером 100х100х10 мм</t>
  </si>
  <si>
    <t>101-1641</t>
  </si>
  <si>
    <t>ФССЦ, сб.101,поз.1641</t>
  </si>
  <si>
    <t>Сталь угловая, равнополочная, марка стали ВСт3кп2 размером 50х50х5 мм</t>
  </si>
  <si>
    <t>101-1627</t>
  </si>
  <si>
    <t>ФССЦ, сб.101,поз.1627</t>
  </si>
  <si>
    <t>Сталь углеродистая обыкновенного качества, марка стали ВСт3пс5, листовая толщиной 4-6 мм</t>
  </si>
  <si>
    <t>101-9373</t>
  </si>
  <si>
    <t>ФССЦ, сб.101,поз.9373</t>
  </si>
  <si>
    <t>Сталь полосовая кипящая 40х4 мм</t>
  </si>
  <si>
    <t>500-9105</t>
  </si>
  <si>
    <t>ФССЦ, сб.500,поз.9105</t>
  </si>
  <si>
    <t>Держатель светильника</t>
  </si>
  <si>
    <t>Щит ЩМП-07</t>
  </si>
  <si>
    <t>Щит ЩРН-24 з</t>
  </si>
  <si>
    <t>Щит ЩРН-12</t>
  </si>
  <si>
    <t>Щит ЩРН-54 3</t>
  </si>
  <si>
    <t>Счетчик "Меркурий-230" ART-03 PCIN</t>
  </si>
  <si>
    <t>Трасформатор ТОП-0,66 150/5</t>
  </si>
  <si>
    <t>Авт. выкл. ВА 88-32 3Р 125А 25кА</t>
  </si>
  <si>
    <t>Авт. выкл. ВА 47-100 3Р 80А</t>
  </si>
  <si>
    <t>Авт. выкл. ВА 47-29 3Р 32А</t>
  </si>
  <si>
    <t>Авт. выкл. ВА 47-29 3Р 25А</t>
  </si>
  <si>
    <t>Авт. выкл. ВА 47-29 3Р 16А</t>
  </si>
  <si>
    <t>Авт. выкл. ВА 47-29 1Р 16А</t>
  </si>
  <si>
    <t>Авт. выкл. ВА 47-29 1Р 10А</t>
  </si>
  <si>
    <t>Авт. диф. АД12 2ф 16А 30мА</t>
  </si>
  <si>
    <t>ВКЗ 22-16В-331 16А 30мА</t>
  </si>
  <si>
    <t>Провод медный ПВ1-4</t>
  </si>
  <si>
    <t>м</t>
  </si>
  <si>
    <t>Провод медный ПВ3-10</t>
  </si>
  <si>
    <t>Провод медный ПВ3-2,5</t>
  </si>
  <si>
    <t>Провод медный ПВ3-25</t>
  </si>
  <si>
    <t>Провод медный ПВ3-6</t>
  </si>
  <si>
    <t>Провод ПУНП 3х1,5</t>
  </si>
  <si>
    <t>Провод ПУНП 3х2,5</t>
  </si>
  <si>
    <t>Кабель-канал 16х16</t>
  </si>
  <si>
    <t>Кабель-канал 100х60</t>
  </si>
  <si>
    <t>Труба ПВХ d40</t>
  </si>
  <si>
    <t>Труба ПВХ d50</t>
  </si>
  <si>
    <t>Автомат АП50 3 МТ 25А</t>
  </si>
  <si>
    <t>Коробка ответвительная ОП 70х70х40</t>
  </si>
  <si>
    <t>Выключатель 1 ОП Прима</t>
  </si>
  <si>
    <t>Выключатель 1 ОП п/гермет</t>
  </si>
  <si>
    <t>Розетка Евро 1 ОП со шторками</t>
  </si>
  <si>
    <t>Розетка Евро 1 ОП со шторками ПГ</t>
  </si>
  <si>
    <t>Светильник ЛВО 4х18</t>
  </si>
  <si>
    <t>Лампа ЛД-18</t>
  </si>
  <si>
    <t>Светильник ЛВО 2х36</t>
  </si>
  <si>
    <t>Лампа ЛД-36</t>
  </si>
  <si>
    <t>Светильник ОБН 150 с лампами</t>
  </si>
  <si>
    <t>Светильник ПВЛМ 2х36</t>
  </si>
  <si>
    <t>Светильник "Выход" с автономным. ист. пит.</t>
  </si>
  <si>
    <t>Светильник НББ</t>
  </si>
  <si>
    <t>Наклейка "Не входить, Занято"</t>
  </si>
  <si>
    <t>Светильник LUNA 100Вт</t>
  </si>
  <si>
    <t>Поправка: м_3.1.3  Наименование:  Демонтаж оборудования (оборудование не подлежит дальней-шему использованию (предназначено в лом) с разборкой и резкой на час-ти)  Поправка: м_3.1.4  Наименование:  Демонтаж оборудования (оборудование не подлежит дальней-шему использованию (предназначено в лом) без разборки и резки)</t>
  </si>
  <si>
    <t>Ящики и шкафы с рубильниками и предохранителями:  Ящик с одним треполюсным рубильником, или с трехполюсным рубильником и тремя предохранителями, или с тремя блоками "предохранитель-выключатель", или с тремя предохранителями, устанавливаемый на конструкции на стене или колонне, на ток, А, до 100</t>
  </si>
  <si>
    <t>Для норм 1-10: 1. Установка крюков (нормы 1-3). 2. Монтаж светильника. 3. Присоединение. 4. Ввертывание ламп. 5. Опробование на зажигание. 6. Заземление светильников (нормы 4,8,10). Для норм 11-16: 1. Изготовление крюков. 2. Изготовление строительной шайбы. 3. Установка крюка и шайбы. 4. Монтаж светильника. 5. Присоединение. 6. Ввертывание ламп. 7. Опробование на зажигание. Для норм 17,18: 1. Оснастка кронштейнов. 2. Установка кронштейнов со светильниками. 3. Присоединение. 4. Ввертывание ламп. 5. Опробование на зажигание. Для нормы 19: 1. Изготовление закладной обоймы. 2. Прокладка металлорукава. 3. Прокладка труб. 4. Затягивание проводов в трубы и металлорукава. 5. Установка крюка. 6. Подвеска светильника. 7. Присоединение. 8. Ввертывание ламп. 9. Опробование на зажигание.</t>
  </si>
  <si>
    <t>Для норм 1-5: 1. Установка штырей. 2. Установка светильников. 3. Ввертывание ламп. 4. Присоединение. 5. Опробование на зажигание. Для норм 6-9: 1. Установка деталей крепления. 2. Установка светильника. 3. Ввертывание ламп. 4. Присоединение. 5. Опробование на зажигание. 6. Оснастка кронштейнов (норма 9). Для норм 10-15: 1. Изготовление конструкций. 2. Установка конструкций. 3. Установка светильников. 4. Присоединение. 5. Ввертывание ламп. 6. Опробование на зажигание. Для норм 16-18: 1. Установка светильника. 2. Присоединение. 3. Ввертывание ламп. 4. Опробование на зажигание.</t>
  </si>
  <si>
    <t>Поправка: 00_МДС_37_3.3  Наименование:  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</t>
  </si>
  <si>
    <t>Для норм 1-5: 1. Изготовление заземлителей. 2. Установка. 3. Приварка. Для норм 6-9: 1. Изготовление проводников и деталей крепления. 2. Установка деталей крепления. 3. Изготовление защитных коробов. 4. Монтаж проводников. 5. Присоединение. Для нормы 10: 1. Установка деталей крепления. 2. Раскладка и прокладка проводов. 3. Присоединение. Для нормы 11: 1. Изготовление перемычки. 2. Установка. 3. Присоединение.</t>
  </si>
  <si>
    <t>Согласовано</t>
  </si>
  <si>
    <t>Утверждаю</t>
  </si>
  <si>
    <t>Подрядчик</t>
  </si>
  <si>
    <t>Заказчик</t>
  </si>
  <si>
    <t>Объект</t>
  </si>
  <si>
    <t>ЛОКАЛЬНЫЙ РЕСУРСНЫЙ СМЕТНЫЙ РАСЧЕТ №</t>
  </si>
  <si>
    <t>от</t>
  </si>
  <si>
    <t xml:space="preserve">(ЛОКАЛЬНАЯ РЕСУРСНАЯ СМЕТА)         </t>
  </si>
  <si>
    <t>(наименование работ и затрат, наименование объекта)</t>
  </si>
  <si>
    <t>Основание: (чертежи, спецификации, схемы) NN</t>
  </si>
  <si>
    <t>№</t>
  </si>
  <si>
    <t xml:space="preserve">Шифр, номера нормативов и </t>
  </si>
  <si>
    <t>Наименование работ и затрат, характеристика оборудования  и его масса,</t>
  </si>
  <si>
    <t>Единица измерения</t>
  </si>
  <si>
    <t>Количество</t>
  </si>
  <si>
    <t>Сметная стоимость</t>
  </si>
  <si>
    <t>п/п</t>
  </si>
  <si>
    <t>коды ресурсов</t>
  </si>
  <si>
    <t xml:space="preserve">расход ресурсов на единицу измерения </t>
  </si>
  <si>
    <t>на единицу</t>
  </si>
  <si>
    <t>всего</t>
  </si>
  <si>
    <t>общая</t>
  </si>
  <si>
    <t>Раздел:</t>
  </si>
  <si>
    <t>-</t>
  </si>
  <si>
    <t>в т.ч. зарплата машинистов</t>
  </si>
  <si>
    <t>Итого эксплуатация машин и механизмов:</t>
  </si>
  <si>
    <t>Итого зарплата машинистов:</t>
  </si>
  <si>
    <t>Итого стоимость материалов:</t>
  </si>
  <si>
    <t>ИТОГО ПО РАЗДЕЛУ:</t>
  </si>
  <si>
    <t>ИТОГО ПО СМЕТЕ:</t>
  </si>
  <si>
    <t>Составил:</t>
  </si>
  <si>
    <t>Проверил:</t>
  </si>
  <si>
    <t>"_____" __________________ 2007 г.</t>
  </si>
  <si>
    <t>"_____" ____________________2007 г.</t>
  </si>
  <si>
    <t>Составлен(а) в текущих (прогнозных) ценах по состоянию на 3 квартал 2007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</si>
</sst>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.0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5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17">
      <alignment/>
      <protection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vertical="top"/>
    </xf>
    <xf numFmtId="0" fontId="10" fillId="0" borderId="0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center" vertical="top"/>
    </xf>
    <xf numFmtId="0" fontId="16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vertical="top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49" fontId="10" fillId="0" borderId="3" xfId="0" applyNumberFormat="1" applyFont="1" applyBorder="1" applyAlignment="1" applyProtection="1">
      <alignment horizontal="center" wrapText="1"/>
      <protection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49" fontId="10" fillId="0" borderId="7" xfId="0" applyNumberFormat="1" applyFont="1" applyBorder="1" applyAlignment="1" applyProtection="1">
      <alignment horizontal="center" vertical="top" wrapText="1"/>
      <protection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 applyProtection="1">
      <alignment/>
      <protection/>
    </xf>
    <xf numFmtId="4" fontId="10" fillId="0" borderId="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2" fontId="9" fillId="0" borderId="12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right" wrapText="1"/>
    </xf>
    <xf numFmtId="4" fontId="9" fillId="0" borderId="12" xfId="0" applyNumberFormat="1" applyFont="1" applyFill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/>
      <protection/>
    </xf>
    <xf numFmtId="4" fontId="10" fillId="0" borderId="16" xfId="0" applyNumberFormat="1" applyFont="1" applyFill="1" applyBorder="1" applyAlignment="1">
      <alignment horizontal="right"/>
    </xf>
    <xf numFmtId="0" fontId="10" fillId="0" borderId="17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wrapText="1" shrinkToFit="1"/>
    </xf>
    <xf numFmtId="4" fontId="10" fillId="0" borderId="16" xfId="0" applyNumberFormat="1" applyFont="1" applyFill="1" applyBorder="1" applyAlignment="1">
      <alignment horizontal="right" wrapText="1"/>
    </xf>
    <xf numFmtId="172" fontId="10" fillId="0" borderId="16" xfId="0" applyNumberFormat="1" applyFont="1" applyFill="1" applyBorder="1" applyAlignment="1">
      <alignment horizontal="right" wrapText="1"/>
    </xf>
    <xf numFmtId="4" fontId="10" fillId="0" borderId="16" xfId="0" applyNumberFormat="1" applyFont="1" applyFill="1" applyBorder="1" applyAlignment="1" quotePrefix="1">
      <alignment horizontal="right" wrapText="1"/>
    </xf>
    <xf numFmtId="4" fontId="10" fillId="0" borderId="18" xfId="0" applyNumberFormat="1" applyFont="1" applyFill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/>
    </xf>
    <xf numFmtId="0" fontId="10" fillId="0" borderId="19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>
      <alignment horizontal="left"/>
    </xf>
    <xf numFmtId="0" fontId="8" fillId="0" borderId="16" xfId="0" applyNumberFormat="1" applyFont="1" applyFill="1" applyBorder="1" applyAlignment="1">
      <alignment vertical="top"/>
    </xf>
    <xf numFmtId="0" fontId="17" fillId="0" borderId="19" xfId="0" applyNumberFormat="1" applyFont="1" applyFill="1" applyBorder="1" applyAlignment="1">
      <alignment horizontal="right"/>
    </xf>
    <xf numFmtId="0" fontId="17" fillId="0" borderId="20" xfId="0" applyNumberFormat="1" applyFont="1" applyFill="1" applyBorder="1" applyAlignment="1">
      <alignment horizontal="right"/>
    </xf>
    <xf numFmtId="0" fontId="10" fillId="0" borderId="21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right" wrapText="1"/>
    </xf>
    <xf numFmtId="0" fontId="10" fillId="0" borderId="15" xfId="0" applyNumberFormat="1" applyFont="1" applyFill="1" applyBorder="1" applyAlignment="1">
      <alignment/>
    </xf>
    <xf numFmtId="0" fontId="10" fillId="0" borderId="19" xfId="0" applyNumberFormat="1" applyFont="1" applyFill="1" applyBorder="1" applyAlignment="1">
      <alignment/>
    </xf>
    <xf numFmtId="0" fontId="18" fillId="0" borderId="21" xfId="0" applyNumberFormat="1" applyFont="1" applyFill="1" applyBorder="1" applyAlignment="1">
      <alignment horizontal="left"/>
    </xf>
    <xf numFmtId="0" fontId="17" fillId="0" borderId="21" xfId="0" applyNumberFormat="1" applyFont="1" applyFill="1" applyBorder="1" applyAlignment="1">
      <alignment/>
    </xf>
    <xf numFmtId="0" fontId="17" fillId="0" borderId="19" xfId="0" applyNumberFormat="1" applyFont="1" applyFill="1" applyBorder="1" applyAlignment="1">
      <alignment/>
    </xf>
    <xf numFmtId="0" fontId="17" fillId="0" borderId="16" xfId="0" applyNumberFormat="1" applyFont="1" applyFill="1" applyBorder="1" applyAlignment="1">
      <alignment/>
    </xf>
    <xf numFmtId="0" fontId="10" fillId="0" borderId="19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vertical="top"/>
    </xf>
    <xf numFmtId="4" fontId="9" fillId="0" borderId="18" xfId="0" applyNumberFormat="1" applyFont="1" applyFill="1" applyBorder="1" applyAlignment="1">
      <alignment horizontal="right" wrapText="1"/>
    </xf>
    <xf numFmtId="0" fontId="10" fillId="0" borderId="16" xfId="0" applyNumberFormat="1" applyFont="1" applyFill="1" applyBorder="1" applyAlignment="1">
      <alignment wrapText="1"/>
    </xf>
    <xf numFmtId="0" fontId="1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>
      <alignment horizontal="left"/>
    </xf>
    <xf numFmtId="4" fontId="10" fillId="0" borderId="19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0" fontId="10" fillId="0" borderId="23" xfId="0" applyNumberFormat="1" applyFont="1" applyFill="1" applyBorder="1" applyAlignment="1">
      <alignment horizontal="right"/>
    </xf>
    <xf numFmtId="0" fontId="17" fillId="0" borderId="23" xfId="0" applyNumberFormat="1" applyFont="1" applyFill="1" applyBorder="1" applyAlignment="1">
      <alignment horizontal="right"/>
    </xf>
    <xf numFmtId="0" fontId="10" fillId="0" borderId="24" xfId="0" applyNumberFormat="1" applyFont="1" applyFill="1" applyBorder="1" applyAlignment="1" applyProtection="1">
      <alignment horizontal="center"/>
      <protection/>
    </xf>
    <xf numFmtId="0" fontId="11" fillId="0" borderId="23" xfId="0" applyNumberFormat="1" applyFont="1" applyFill="1" applyBorder="1" applyAlignment="1">
      <alignment horizontal="left"/>
    </xf>
    <xf numFmtId="10" fontId="10" fillId="0" borderId="21" xfId="0" applyNumberFormat="1" applyFont="1" applyFill="1" applyBorder="1" applyAlignment="1">
      <alignment horizontal="right"/>
    </xf>
    <xf numFmtId="0" fontId="19" fillId="0" borderId="25" xfId="0" applyNumberFormat="1" applyFont="1" applyFill="1" applyBorder="1" applyAlignment="1">
      <alignment vertical="top"/>
    </xf>
    <xf numFmtId="2" fontId="19" fillId="0" borderId="25" xfId="0" applyNumberFormat="1" applyFont="1" applyFill="1" applyBorder="1" applyAlignment="1">
      <alignment horizontal="left" vertical="top"/>
    </xf>
    <xf numFmtId="10" fontId="19" fillId="0" borderId="23" xfId="0" applyNumberFormat="1" applyFont="1" applyFill="1" applyBorder="1" applyAlignment="1">
      <alignment horizontal="right" vertical="top"/>
    </xf>
    <xf numFmtId="4" fontId="10" fillId="0" borderId="26" xfId="0" applyNumberFormat="1" applyFont="1" applyFill="1" applyBorder="1" applyAlignment="1">
      <alignment horizontal="right"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1" fillId="0" borderId="16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>
      <alignment vertical="top"/>
    </xf>
    <xf numFmtId="2" fontId="19" fillId="0" borderId="19" xfId="0" applyNumberFormat="1" applyFont="1" applyFill="1" applyBorder="1" applyAlignment="1">
      <alignment horizontal="left" vertical="top"/>
    </xf>
    <xf numFmtId="10" fontId="19" fillId="0" borderId="16" xfId="0" applyNumberFormat="1" applyFont="1" applyFill="1" applyBorder="1" applyAlignment="1">
      <alignment horizontal="right" vertical="top"/>
    </xf>
    <xf numFmtId="4" fontId="10" fillId="0" borderId="20" xfId="0" applyNumberFormat="1" applyFont="1" applyFill="1" applyBorder="1" applyAlignment="1">
      <alignment horizontal="right"/>
    </xf>
    <xf numFmtId="4" fontId="9" fillId="0" borderId="27" xfId="0" applyNumberFormat="1" applyFont="1" applyFill="1" applyBorder="1" applyAlignment="1">
      <alignment horizontal="right" wrapText="1"/>
    </xf>
    <xf numFmtId="10" fontId="10" fillId="0" borderId="16" xfId="0" applyNumberFormat="1" applyFont="1" applyFill="1" applyBorder="1" applyAlignment="1">
      <alignment horizontal="right" wrapText="1"/>
    </xf>
    <xf numFmtId="4" fontId="10" fillId="0" borderId="27" xfId="0" applyNumberFormat="1" applyFont="1" applyFill="1" applyBorder="1" applyAlignment="1">
      <alignment horizontal="right" wrapText="1"/>
    </xf>
    <xf numFmtId="0" fontId="9" fillId="0" borderId="2" xfId="0" applyNumberFormat="1" applyFont="1" applyFill="1" applyBorder="1" applyAlignment="1" applyProtection="1">
      <alignment/>
      <protection/>
    </xf>
    <xf numFmtId="4" fontId="10" fillId="0" borderId="2" xfId="0" applyNumberFormat="1" applyFont="1" applyFill="1" applyBorder="1" applyAlignment="1">
      <alignment/>
    </xf>
    <xf numFmtId="4" fontId="9" fillId="0" borderId="2" xfId="0" applyNumberFormat="1" applyFont="1" applyFill="1" applyBorder="1" applyAlignment="1">
      <alignment horizontal="right"/>
    </xf>
    <xf numFmtId="2" fontId="9" fillId="0" borderId="13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2" fontId="9" fillId="0" borderId="28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>
      <alignment horizontal="center"/>
    </xf>
    <xf numFmtId="0" fontId="10" fillId="0" borderId="29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30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 applyProtection="1">
      <alignment horizontal="left"/>
      <protection/>
    </xf>
    <xf numFmtId="172" fontId="10" fillId="0" borderId="21" xfId="0" applyNumberFormat="1" applyFont="1" applyFill="1" applyBorder="1" applyAlignment="1">
      <alignment horizontal="right" wrapText="1"/>
    </xf>
    <xf numFmtId="172" fontId="10" fillId="0" borderId="19" xfId="0" applyNumberFormat="1" applyFont="1" applyFill="1" applyBorder="1" applyAlignment="1">
      <alignment horizontal="right" wrapText="1"/>
    </xf>
    <xf numFmtId="172" fontId="10" fillId="0" borderId="20" xfId="0" applyNumberFormat="1" applyFont="1" applyFill="1" applyBorder="1" applyAlignment="1">
      <alignment horizontal="right" wrapText="1"/>
    </xf>
    <xf numFmtId="4" fontId="9" fillId="0" borderId="2" xfId="0" applyNumberFormat="1" applyFont="1" applyFill="1" applyBorder="1" applyAlignment="1">
      <alignment horizontal="center"/>
    </xf>
    <xf numFmtId="4" fontId="9" fillId="0" borderId="31" xfId="0" applyNumberFormat="1" applyFont="1" applyFill="1" applyBorder="1" applyAlignment="1">
      <alignment horizontal="center"/>
    </xf>
    <xf numFmtId="172" fontId="10" fillId="0" borderId="32" xfId="0" applyNumberFormat="1" applyFont="1" applyFill="1" applyBorder="1" applyAlignment="1">
      <alignment horizontal="right" wrapText="1"/>
    </xf>
    <xf numFmtId="172" fontId="10" fillId="0" borderId="33" xfId="0" applyNumberFormat="1" applyFont="1" applyFill="1" applyBorder="1" applyAlignment="1">
      <alignment horizontal="right" wrapText="1"/>
    </xf>
    <xf numFmtId="172" fontId="10" fillId="0" borderId="34" xfId="0" applyNumberFormat="1" applyFont="1" applyFill="1" applyBorder="1" applyAlignment="1">
      <alignment horizontal="right" wrapTex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left"/>
    </xf>
    <xf numFmtId="0" fontId="10" fillId="0" borderId="3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35" xfId="0" applyFont="1" applyBorder="1" applyAlignment="1" quotePrefix="1">
      <alignment horizontal="center" vertical="center"/>
    </xf>
    <xf numFmtId="0" fontId="10" fillId="0" borderId="36" xfId="0" applyFont="1" applyBorder="1" applyAlignment="1" quotePrefix="1">
      <alignment horizontal="center" vertical="center"/>
    </xf>
    <xf numFmtId="0" fontId="10" fillId="0" borderId="5" xfId="0" applyFont="1" applyBorder="1" applyAlignment="1" quotePrefix="1">
      <alignment horizontal="center" vertical="center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left" vertical="distributed"/>
    </xf>
    <xf numFmtId="0" fontId="15" fillId="0" borderId="1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left"/>
    </xf>
  </cellXfs>
  <cellStyles count="7">
    <cellStyle name="Normal" xfId="0"/>
    <cellStyle name="Currency" xfId="15"/>
    <cellStyle name="Currency [0]" xfId="16"/>
    <cellStyle name="Обычный_sheet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925"/>
  <sheetViews>
    <sheetView tabSelected="1" view="pageBreakPreview" zoomScale="60" workbookViewId="0" topLeftCell="A1">
      <selection activeCell="D906" sqref="D906"/>
    </sheetView>
  </sheetViews>
  <sheetFormatPr defaultColWidth="9.140625" defaultRowHeight="12.75"/>
  <cols>
    <col min="1" max="1" width="4.28125" style="4" customWidth="1"/>
    <col min="2" max="2" width="21.140625" style="4" customWidth="1"/>
    <col min="3" max="3" width="49.7109375" style="4" customWidth="1"/>
    <col min="4" max="4" width="14.421875" style="4" customWidth="1"/>
    <col min="5" max="5" width="2.140625" style="4" customWidth="1"/>
    <col min="6" max="6" width="1.421875" style="4" customWidth="1"/>
    <col min="7" max="7" width="8.8515625" style="4" customWidth="1"/>
    <col min="8" max="8" width="11.421875" style="4" customWidth="1"/>
    <col min="9" max="9" width="11.8515625" style="4" customWidth="1"/>
    <col min="10" max="10" width="14.421875" style="4" customWidth="1"/>
    <col min="11" max="16384" width="9.140625" style="4" customWidth="1"/>
  </cols>
  <sheetData>
    <row r="1" spans="1:10" ht="15.75">
      <c r="A1" s="5"/>
      <c r="B1" s="6" t="s">
        <v>568</v>
      </c>
      <c r="C1" s="5"/>
      <c r="D1" s="5"/>
      <c r="E1" s="5"/>
      <c r="F1" s="5"/>
      <c r="G1" s="5"/>
      <c r="H1" s="5"/>
      <c r="I1" s="141" t="s">
        <v>569</v>
      </c>
      <c r="J1" s="141"/>
    </row>
    <row r="2" spans="1:10" ht="15.75">
      <c r="A2" s="5"/>
      <c r="B2" s="8" t="s">
        <v>570</v>
      </c>
      <c r="C2" s="9" t="str">
        <f>IF(Source!CI20="",Source!CI12,Source!CI20)</f>
        <v>ООО "ЭнАуд"</v>
      </c>
      <c r="D2" s="10"/>
      <c r="E2" s="11"/>
      <c r="F2" s="12" t="s">
        <v>571</v>
      </c>
      <c r="G2" s="142">
        <f>Source!CH12</f>
      </c>
      <c r="H2" s="142"/>
      <c r="I2" s="142"/>
      <c r="J2" s="142"/>
    </row>
    <row r="3" spans="1:10" ht="15.75">
      <c r="A3" s="5"/>
      <c r="B3" s="8" t="str">
        <f>IF(Source!AT20="",Source!AT12,Source!AT20)</f>
        <v>Директор</v>
      </c>
      <c r="C3" s="13" t="str">
        <f>IF(Source!N20="",Source!N12,Source!N20)</f>
        <v>Волков М.Н</v>
      </c>
      <c r="D3" s="109">
        <f>Source!AS12</f>
      </c>
      <c r="E3" s="109"/>
      <c r="F3" s="109"/>
      <c r="G3" s="109"/>
      <c r="H3" s="14"/>
      <c r="I3" s="110">
        <f>Source!M12</f>
      </c>
      <c r="J3" s="110"/>
    </row>
    <row r="4" spans="1:10" ht="15.75">
      <c r="A4" s="5"/>
      <c r="B4" s="137" t="s">
        <v>600</v>
      </c>
      <c r="C4" s="137"/>
      <c r="D4" s="10"/>
      <c r="E4" s="10"/>
      <c r="F4" s="8"/>
      <c r="G4" s="138" t="s">
        <v>601</v>
      </c>
      <c r="H4" s="138"/>
      <c r="I4" s="138"/>
      <c r="J4" s="138"/>
    </row>
    <row r="5" spans="1:10" ht="15.75">
      <c r="A5" s="5"/>
      <c r="B5" s="15"/>
      <c r="C5" s="10"/>
      <c r="D5" s="10"/>
      <c r="E5" s="10"/>
      <c r="F5" s="8"/>
      <c r="G5" s="8"/>
      <c r="H5" s="8"/>
      <c r="I5" s="8"/>
      <c r="J5" s="8"/>
    </row>
    <row r="6" spans="1:10" ht="32.25" customHeight="1">
      <c r="A6" s="5"/>
      <c r="B6" s="16" t="s">
        <v>572</v>
      </c>
      <c r="C6" s="139" t="str">
        <f>Source!G12</f>
        <v>Электроснабжение поликлиники №10 по адресу: г.Иваново, ул. 8-Марта, д.16 в связи заменой электропроводки</v>
      </c>
      <c r="D6" s="139"/>
      <c r="E6" s="139"/>
      <c r="F6" s="139"/>
      <c r="G6" s="139"/>
      <c r="H6" s="139"/>
      <c r="I6" s="139"/>
      <c r="J6" s="10"/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8.75">
      <c r="A8" s="17"/>
      <c r="B8" s="17"/>
      <c r="C8" s="18"/>
      <c r="D8" s="18"/>
      <c r="E8" s="18"/>
      <c r="F8" s="19" t="s">
        <v>573</v>
      </c>
      <c r="G8" s="20"/>
      <c r="H8" s="21" t="s">
        <v>574</v>
      </c>
      <c r="I8" s="34"/>
      <c r="J8" s="17"/>
    </row>
    <row r="9" spans="1:10" ht="18.75">
      <c r="A9" s="17"/>
      <c r="B9" s="17"/>
      <c r="C9" s="18"/>
      <c r="D9" s="18"/>
      <c r="E9" s="19"/>
      <c r="F9" s="19" t="s">
        <v>575</v>
      </c>
      <c r="G9" s="22"/>
      <c r="H9" s="17"/>
      <c r="I9" s="17"/>
      <c r="J9" s="17"/>
    </row>
    <row r="10" spans="1:10" ht="15.75">
      <c r="A10" s="17"/>
      <c r="B10" s="17"/>
      <c r="C10" s="17"/>
      <c r="D10" s="17"/>
      <c r="E10" s="17"/>
      <c r="F10" s="17"/>
      <c r="G10" s="17"/>
      <c r="H10" s="17"/>
      <c r="I10" s="22"/>
      <c r="J10" s="17"/>
    </row>
    <row r="11" spans="1:10" ht="35.25" customHeight="1">
      <c r="A11" s="17"/>
      <c r="B11" s="140" t="str">
        <f>Source!G20</f>
        <v>Электроснабжение поликлиники №10 по адресу: г.Иваново, ул. 8-Марта, д.16 в связи заменой электропроводки</v>
      </c>
      <c r="C11" s="140"/>
      <c r="D11" s="140"/>
      <c r="E11" s="140"/>
      <c r="F11" s="140"/>
      <c r="G11" s="140"/>
      <c r="H11" s="140"/>
      <c r="I11" s="140"/>
      <c r="J11" s="140"/>
    </row>
    <row r="12" spans="1:10" ht="15.75">
      <c r="A12" s="17"/>
      <c r="B12" s="129" t="s">
        <v>576</v>
      </c>
      <c r="C12" s="129"/>
      <c r="D12" s="129"/>
      <c r="E12" s="129"/>
      <c r="F12" s="129"/>
      <c r="G12" s="129"/>
      <c r="H12" s="129"/>
      <c r="I12" s="129"/>
      <c r="J12" s="129"/>
    </row>
    <row r="13" spans="1:10" ht="15.7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5.75">
      <c r="A14" s="17"/>
      <c r="B14" s="8" t="s">
        <v>577</v>
      </c>
      <c r="C14" s="17"/>
      <c r="D14" s="130" t="str">
        <f>Source!U12</f>
        <v>Проект №20.06-2007-ЭС</v>
      </c>
      <c r="E14" s="130"/>
      <c r="F14" s="130"/>
      <c r="G14" s="130"/>
      <c r="H14" s="130"/>
      <c r="I14" s="130"/>
      <c r="J14" s="130"/>
    </row>
    <row r="15" spans="1:10" ht="15.7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5.75">
      <c r="A16" s="17"/>
      <c r="B16" s="17" t="str">
        <f>"Cметная стоимость: "&amp;ROUND(Source!F189/1000,2)&amp;" тыс. руб."</f>
        <v>Cметная стоимость: 1290,88 тыс. руб.</v>
      </c>
      <c r="C16" s="17"/>
      <c r="D16" s="17"/>
      <c r="E16" s="17"/>
      <c r="F16" s="17"/>
      <c r="G16" s="17"/>
      <c r="H16" s="17"/>
      <c r="I16" s="17"/>
      <c r="J16" s="17"/>
    </row>
    <row r="17" spans="1:10" ht="15.75">
      <c r="A17" s="17"/>
      <c r="B17" s="17" t="str">
        <f>"Нормативная трудоемкость: "&amp;Source!F178&amp;" чел.-ч."</f>
        <v>Нормативная трудоемкость: 4573,62 чел.-ч.</v>
      </c>
      <c r="C17" s="17"/>
      <c r="D17" s="17"/>
      <c r="E17" s="17"/>
      <c r="F17" s="17"/>
      <c r="G17" s="17"/>
      <c r="H17" s="17"/>
      <c r="I17" s="17"/>
      <c r="J17" s="17"/>
    </row>
    <row r="18" spans="1:10" ht="15.75">
      <c r="A18" s="17"/>
      <c r="B18" s="17" t="str">
        <f>"Cметная заработная плата: "&amp;ROUND(Source!F172/1000,2)&amp;" тыс. руб."</f>
        <v>Cметная заработная плата: 235,95 тыс. руб.</v>
      </c>
      <c r="C18" s="17"/>
      <c r="D18" s="17"/>
      <c r="E18" s="17"/>
      <c r="F18" s="17"/>
      <c r="G18" s="17"/>
      <c r="H18" s="17"/>
      <c r="I18" s="17"/>
      <c r="J18" s="17"/>
    </row>
    <row r="19" spans="1:10" ht="15.7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6.5" thickBot="1">
      <c r="A20" s="17"/>
      <c r="B20" s="17" t="s">
        <v>602</v>
      </c>
      <c r="C20" s="17"/>
      <c r="D20" s="17"/>
      <c r="E20" s="17"/>
      <c r="F20" s="17"/>
      <c r="G20" s="17"/>
      <c r="H20" s="17"/>
      <c r="I20" s="17"/>
      <c r="J20" s="12"/>
    </row>
    <row r="21" spans="1:10" ht="32.25" thickBot="1">
      <c r="A21" s="23" t="s">
        <v>578</v>
      </c>
      <c r="B21" s="24" t="s">
        <v>579</v>
      </c>
      <c r="C21" s="25" t="s">
        <v>580</v>
      </c>
      <c r="D21" s="131" t="s">
        <v>581</v>
      </c>
      <c r="E21" s="126" t="s">
        <v>582</v>
      </c>
      <c r="F21" s="127"/>
      <c r="G21" s="127"/>
      <c r="H21" s="128"/>
      <c r="I21" s="128" t="s">
        <v>583</v>
      </c>
      <c r="J21" s="133"/>
    </row>
    <row r="22" spans="1:10" ht="16.5" thickBot="1">
      <c r="A22" s="28" t="s">
        <v>584</v>
      </c>
      <c r="B22" s="29" t="s">
        <v>585</v>
      </c>
      <c r="C22" s="30" t="s">
        <v>586</v>
      </c>
      <c r="D22" s="132"/>
      <c r="E22" s="134" t="s">
        <v>587</v>
      </c>
      <c r="F22" s="135"/>
      <c r="G22" s="136"/>
      <c r="H22" s="31" t="s">
        <v>588</v>
      </c>
      <c r="I22" s="27" t="s">
        <v>587</v>
      </c>
      <c r="J22" s="27" t="s">
        <v>589</v>
      </c>
    </row>
    <row r="23" spans="1:10" ht="16.5" thickBot="1">
      <c r="A23" s="31">
        <v>1</v>
      </c>
      <c r="B23" s="26">
        <v>2</v>
      </c>
      <c r="C23" s="31">
        <v>3</v>
      </c>
      <c r="D23" s="32">
        <v>4</v>
      </c>
      <c r="E23" s="126">
        <v>5</v>
      </c>
      <c r="F23" s="127"/>
      <c r="G23" s="128"/>
      <c r="H23" s="31">
        <v>6</v>
      </c>
      <c r="I23" s="27">
        <v>7</v>
      </c>
      <c r="J23" s="33">
        <v>8</v>
      </c>
    </row>
    <row r="24" spans="1:10" ht="15.75">
      <c r="A24" s="35"/>
      <c r="B24" s="36" t="s">
        <v>590</v>
      </c>
      <c r="C24" s="37" t="str">
        <f>Source!G24</f>
        <v>Демонтаж</v>
      </c>
      <c r="D24" s="38"/>
      <c r="E24" s="38"/>
      <c r="F24" s="38"/>
      <c r="G24" s="38"/>
      <c r="H24" s="38"/>
      <c r="I24" s="38"/>
      <c r="J24" s="39"/>
    </row>
    <row r="25" spans="1:10" ht="94.5">
      <c r="A25" s="46" t="str">
        <f>Source!E28</f>
        <v>1</v>
      </c>
      <c r="B25" s="42" t="str">
        <f>IF(Source!BJ28&lt;&gt;"",SUBSTITUTE(SUBSTITUTE(SUBSTITUTE(SUBSTITUTE(SUBSTITUTE(SUBSTITUTE(Source!BJ28,",",""),"сб."," "),"гл.","-"),"табл.","-"),"поз.","-"),"разд.","-"),Source!F28)&amp;" Кмат)*0"&amp;" Кэмм)*0,3"&amp;" Кзпм)*0,3"&amp;" Козп)*0,3"&amp;" Ктзс)*0,3"&amp;" Ктзм)*0,3"</f>
        <v>ГЭСНм  08-03-572-5 Кмат)*0 Кэмм)*0,3 Кзпм)*0,3 Козп)*0,3 Ктзс)*0,3 Ктзм)*0,3</v>
      </c>
      <c r="C25" s="40" t="str">
        <f>Source!G28</f>
        <v>Блоки управления и распределительные пункты (шкафы) высотой до 1700 мм:  Блок управления шкафного исполнения или распределительный пункт (шкаф), устанавливаемый на стене, высота и ширина, мм, до 1700х1100</v>
      </c>
      <c r="D25" s="41" t="str">
        <f>IF(Source!DW28="",Source!H28,Source!DW28)</f>
        <v>шт.</v>
      </c>
      <c r="E25" s="121" t="s">
        <v>591</v>
      </c>
      <c r="F25" s="121"/>
      <c r="G25" s="122"/>
      <c r="H25" s="43">
        <f>Source!I28</f>
        <v>1</v>
      </c>
      <c r="I25" s="44">
        <f>Source!AB28</f>
        <v>128.99475</v>
      </c>
      <c r="J25" s="45">
        <f>Source!O28</f>
        <v>129</v>
      </c>
    </row>
    <row r="26" spans="1:10" ht="15.75">
      <c r="A26" s="47"/>
      <c r="B26" s="49" t="str">
        <f>SmtRes!I1</f>
        <v>1-4.2</v>
      </c>
      <c r="C26" s="50" t="str">
        <f>SmtRes!K1</f>
        <v>Затраты труда рабочих, разряд работ 4.2</v>
      </c>
      <c r="D26" s="51" t="str">
        <f>SmtRes!O1</f>
        <v>чел.-ч</v>
      </c>
      <c r="E26" s="123">
        <f>SmtRes!Y1</f>
        <v>1.047</v>
      </c>
      <c r="F26" s="124"/>
      <c r="G26" s="125"/>
      <c r="H26" s="52">
        <f>SmtRes!Y1*Source!I28</f>
        <v>1.047</v>
      </c>
      <c r="I26" s="53">
        <f>SmtRes!AD1</f>
        <v>51.24</v>
      </c>
      <c r="J26" s="54">
        <f>SmtRes!AD1*Source!I28*SmtRes!Y1</f>
        <v>53.64828</v>
      </c>
    </row>
    <row r="27" spans="1:10" ht="15.75">
      <c r="A27" s="47"/>
      <c r="B27" s="49" t="str">
        <f>SmtRes!I2</f>
        <v>2</v>
      </c>
      <c r="C27" s="50" t="str">
        <f>SmtRes!K2</f>
        <v>Затраты труда машинистов</v>
      </c>
      <c r="D27" s="51" t="str">
        <f>SmtRes!O2</f>
        <v>чел.час</v>
      </c>
      <c r="E27" s="118">
        <f>SmtRes!Y2</f>
        <v>0.198</v>
      </c>
      <c r="F27" s="119"/>
      <c r="G27" s="120"/>
      <c r="H27" s="52">
        <f>SmtRes!Y2*Source!I28</f>
        <v>0.198</v>
      </c>
      <c r="I27" s="53">
        <f>SmtRes!AC2</f>
        <v>0</v>
      </c>
      <c r="J27" s="54">
        <f>SmtRes!AC2*Source!I28*SmtRes!Y2</f>
        <v>0</v>
      </c>
    </row>
    <row r="28" spans="1:10" ht="31.5">
      <c r="A28" s="47"/>
      <c r="B28" s="61" t="str">
        <f>SmtRes!I3</f>
        <v>021102</v>
      </c>
      <c r="C28" s="50" t="str">
        <f>SmtRes!K3</f>
        <v>Краны на автомобильном ходу при работе на монтаже технологического оборудования 10 т</v>
      </c>
      <c r="D28" s="51" t="str">
        <f>SmtRes!O3</f>
        <v>маш.ч</v>
      </c>
      <c r="E28" s="55"/>
      <c r="F28" s="119">
        <f>SmtRes!Y3</f>
        <v>0.099</v>
      </c>
      <c r="G28" s="120"/>
      <c r="H28" s="52">
        <f>SmtRes!Y3*Source!I28</f>
        <v>0.099</v>
      </c>
      <c r="I28" s="51">
        <f>SmtRes!AB3</f>
        <v>410.67</v>
      </c>
      <c r="J28" s="54">
        <f>SmtRes!AB3*Source!I28*SmtRes!Y3</f>
        <v>40.656330000000004</v>
      </c>
    </row>
    <row r="29" spans="1:10" ht="15.75">
      <c r="A29" s="47"/>
      <c r="B29" s="56"/>
      <c r="C29" s="57" t="s">
        <v>592</v>
      </c>
      <c r="D29" s="58"/>
      <c r="E29" s="59"/>
      <c r="F29" s="59"/>
      <c r="G29" s="60"/>
      <c r="H29" s="59"/>
      <c r="I29" s="62">
        <f>SmtRes!AC3</f>
        <v>66.28</v>
      </c>
      <c r="J29" s="54">
        <f>SmtRes!AC3*Source!I28*SmtRes!Y3</f>
        <v>6.56172</v>
      </c>
    </row>
    <row r="30" spans="1:10" ht="31.5">
      <c r="A30" s="47"/>
      <c r="B30" s="61" t="str">
        <f>SmtRes!I4</f>
        <v>040502</v>
      </c>
      <c r="C30" s="50" t="str">
        <f>SmtRes!K4</f>
        <v>Установки для сварки ручной дуговой (постоянного тока)</v>
      </c>
      <c r="D30" s="51" t="str">
        <f>SmtRes!O4</f>
        <v>маш.-ч</v>
      </c>
      <c r="E30" s="55"/>
      <c r="F30" s="119">
        <f>SmtRes!Y4</f>
        <v>0.387</v>
      </c>
      <c r="G30" s="120"/>
      <c r="H30" s="52">
        <f>SmtRes!Y4*Source!I28</f>
        <v>0.387</v>
      </c>
      <c r="I30" s="51">
        <f>SmtRes!AB4</f>
        <v>15.45</v>
      </c>
      <c r="J30" s="54">
        <f>SmtRes!AB4*Source!I28*SmtRes!Y4</f>
        <v>5.97915</v>
      </c>
    </row>
    <row r="31" spans="1:10" ht="15.75">
      <c r="A31" s="47"/>
      <c r="B31" s="56"/>
      <c r="C31" s="57" t="s">
        <v>592</v>
      </c>
      <c r="D31" s="58"/>
      <c r="E31" s="59"/>
      <c r="F31" s="59"/>
      <c r="G31" s="60"/>
      <c r="H31" s="59"/>
      <c r="I31" s="62">
        <f>SmtRes!AC4</f>
        <v>0</v>
      </c>
      <c r="J31" s="54">
        <f>SmtRes!AC4*Source!I28*SmtRes!Y4</f>
        <v>0</v>
      </c>
    </row>
    <row r="32" spans="1:10" ht="31.5">
      <c r="A32" s="47"/>
      <c r="B32" s="61" t="str">
        <f>SmtRes!I5</f>
        <v>400002</v>
      </c>
      <c r="C32" s="50" t="str">
        <f>SmtRes!K5</f>
        <v>Автомобили бортовые грузоподъемностью до 8 т</v>
      </c>
      <c r="D32" s="51" t="str">
        <f>SmtRes!O5</f>
        <v>маш.ч</v>
      </c>
      <c r="E32" s="55"/>
      <c r="F32" s="119">
        <f>SmtRes!Y5</f>
        <v>0.099</v>
      </c>
      <c r="G32" s="120"/>
      <c r="H32" s="52">
        <f>SmtRes!Y5*Source!I28</f>
        <v>0.099</v>
      </c>
      <c r="I32" s="51">
        <f>SmtRes!AB5</f>
        <v>290.01</v>
      </c>
      <c r="J32" s="54">
        <f>SmtRes!AB5*Source!I28*SmtRes!Y5</f>
        <v>28.71099</v>
      </c>
    </row>
    <row r="33" spans="1:10" ht="15.75">
      <c r="A33" s="47"/>
      <c r="B33" s="56"/>
      <c r="C33" s="57" t="s">
        <v>592</v>
      </c>
      <c r="D33" s="58"/>
      <c r="E33" s="59"/>
      <c r="F33" s="59"/>
      <c r="G33" s="60"/>
      <c r="H33" s="59"/>
      <c r="I33" s="62">
        <f>SmtRes!AC5</f>
        <v>104.55</v>
      </c>
      <c r="J33" s="54">
        <f>SmtRes!AC5*Source!I28*SmtRes!Y5</f>
        <v>10.35045</v>
      </c>
    </row>
    <row r="34" spans="1:10" ht="15.75">
      <c r="A34" s="63"/>
      <c r="B34" s="64"/>
      <c r="C34" s="65" t="s">
        <v>593</v>
      </c>
      <c r="D34" s="58"/>
      <c r="E34" s="66"/>
      <c r="F34" s="67"/>
      <c r="G34" s="67"/>
      <c r="H34" s="66"/>
      <c r="I34" s="68"/>
      <c r="J34" s="71">
        <f>Source!Q28</f>
        <v>75.35</v>
      </c>
    </row>
    <row r="35" spans="1:10" ht="15.75">
      <c r="A35" s="63"/>
      <c r="B35" s="69"/>
      <c r="C35" s="65" t="s">
        <v>594</v>
      </c>
      <c r="D35" s="70"/>
      <c r="E35" s="66"/>
      <c r="F35" s="67"/>
      <c r="G35" s="67"/>
      <c r="H35" s="66"/>
      <c r="I35" s="68"/>
      <c r="J35" s="71">
        <f>Source!R28</f>
        <v>16.91</v>
      </c>
    </row>
    <row r="36" spans="1:10" ht="15.75">
      <c r="A36" s="47"/>
      <c r="B36" s="61" t="str">
        <f>SmtRes!I6</f>
        <v>101-1924</v>
      </c>
      <c r="C36" s="72" t="str">
        <f>SmtRes!K6</f>
        <v>Электроды диаметром 4 мм Э42А</v>
      </c>
      <c r="D36" s="51" t="str">
        <f>SmtRes!O6</f>
        <v>кг</v>
      </c>
      <c r="E36" s="118">
        <f>SmtRes!Y6</f>
        <v>0</v>
      </c>
      <c r="F36" s="119"/>
      <c r="G36" s="120"/>
      <c r="H36" s="52">
        <f>SmtRes!Y6*Source!I28</f>
        <v>0</v>
      </c>
      <c r="I36" s="51">
        <f>SmtRes!AA6</f>
        <v>40.04</v>
      </c>
      <c r="J36" s="54">
        <f>SmtRes!AA6*Source!I28*SmtRes!Y6</f>
        <v>0</v>
      </c>
    </row>
    <row r="37" spans="1:10" ht="15.75">
      <c r="A37" s="47"/>
      <c r="B37" s="61" t="str">
        <f>SmtRes!I7</f>
        <v>101-1977</v>
      </c>
      <c r="C37" s="72" t="str">
        <f>SmtRes!K7</f>
        <v>Болты строительные с гайками и шайбами</v>
      </c>
      <c r="D37" s="51" t="str">
        <f>SmtRes!O7</f>
        <v>кг</v>
      </c>
      <c r="E37" s="118">
        <f>SmtRes!Y7</f>
        <v>0</v>
      </c>
      <c r="F37" s="119"/>
      <c r="G37" s="120"/>
      <c r="H37" s="52">
        <f>SmtRes!Y7*Source!I28</f>
        <v>0</v>
      </c>
      <c r="I37" s="51">
        <f>SmtRes!AA7</f>
        <v>22.6</v>
      </c>
      <c r="J37" s="54">
        <f>SmtRes!AA7*Source!I28*SmtRes!Y7</f>
        <v>0</v>
      </c>
    </row>
    <row r="38" spans="1:10" ht="15.75">
      <c r="A38" s="47"/>
      <c r="B38" s="61" t="str">
        <f>SmtRes!I8</f>
        <v>101-9852</v>
      </c>
      <c r="C38" s="72" t="str">
        <f>SmtRes!K8</f>
        <v>Краска</v>
      </c>
      <c r="D38" s="51" t="str">
        <f>SmtRes!O8</f>
        <v>кг</v>
      </c>
      <c r="E38" s="118">
        <f>SmtRes!Y8</f>
        <v>0</v>
      </c>
      <c r="F38" s="119"/>
      <c r="G38" s="120"/>
      <c r="H38" s="52">
        <f>SmtRes!Y8*Source!I28</f>
        <v>0</v>
      </c>
      <c r="I38" s="51">
        <f>SmtRes!AA8</f>
        <v>41.07</v>
      </c>
      <c r="J38" s="54">
        <f>SmtRes!AA8*Source!I28*SmtRes!Y8</f>
        <v>0</v>
      </c>
    </row>
    <row r="39" spans="1:10" ht="31.5">
      <c r="A39" s="47"/>
      <c r="B39" s="61" t="str">
        <f>SmtRes!I9</f>
        <v>201-9408</v>
      </c>
      <c r="C39" s="72" t="str">
        <f>SmtRes!K9</f>
        <v>Конструкции стальные индивидуальные решетчатые сварные массой до 0,1 т</v>
      </c>
      <c r="D39" s="51" t="str">
        <f>SmtRes!O9</f>
        <v>т</v>
      </c>
      <c r="E39" s="118">
        <f>SmtRes!Y9</f>
        <v>0</v>
      </c>
      <c r="F39" s="119"/>
      <c r="G39" s="120"/>
      <c r="H39" s="52">
        <f>SmtRes!Y9*Source!I28</f>
        <v>0</v>
      </c>
      <c r="I39" s="51">
        <f>SmtRes!AA9</f>
        <v>18175.85</v>
      </c>
      <c r="J39" s="54">
        <f>SmtRes!AA9*Source!I28*SmtRes!Y9</f>
        <v>0</v>
      </c>
    </row>
    <row r="40" spans="1:10" ht="15.75">
      <c r="A40" s="47"/>
      <c r="B40" s="73"/>
      <c r="C40" s="74" t="s">
        <v>595</v>
      </c>
      <c r="D40" s="48"/>
      <c r="E40" s="75"/>
      <c r="F40" s="75"/>
      <c r="G40" s="76"/>
      <c r="H40" s="77"/>
      <c r="I40" s="78"/>
      <c r="J40" s="92">
        <f>Source!P28</f>
        <v>0</v>
      </c>
    </row>
    <row r="41" spans="1:10" ht="15.75">
      <c r="A41" s="47"/>
      <c r="B41" s="79"/>
      <c r="C41" s="80" t="s">
        <v>114</v>
      </c>
      <c r="D41" s="93">
        <f>Source!AT28/100</f>
        <v>0.893</v>
      </c>
      <c r="E41" s="81"/>
      <c r="F41" s="82"/>
      <c r="G41" s="83"/>
      <c r="H41" s="84"/>
      <c r="I41" s="85"/>
      <c r="J41" s="94">
        <f>Source!X28</f>
        <v>63.01</v>
      </c>
    </row>
    <row r="42" spans="1:10" ht="15.75">
      <c r="A42" s="47"/>
      <c r="B42" s="86"/>
      <c r="C42" s="87" t="s">
        <v>116</v>
      </c>
      <c r="D42" s="93">
        <f>Source!AU28/100</f>
        <v>0.65</v>
      </c>
      <c r="E42" s="81"/>
      <c r="F42" s="88"/>
      <c r="G42" s="89"/>
      <c r="H42" s="90"/>
      <c r="I42" s="91"/>
      <c r="J42" s="54">
        <f>Source!Y28</f>
        <v>45.86</v>
      </c>
    </row>
    <row r="43" spans="1:10" ht="94.5">
      <c r="A43" s="46" t="str">
        <f>Source!E29</f>
        <v>2</v>
      </c>
      <c r="B43" s="42" t="str">
        <f>IF(Source!BJ29&lt;&gt;"",SUBSTITUTE(SUBSTITUTE(SUBSTITUTE(SUBSTITUTE(SUBSTITUTE(SUBSTITUTE(Source!BJ29,",",""),"сб."," "),"гл.","-"),"табл.","-"),"поз.","-"),"разд.","-"),Source!F29)&amp;" Кмат)*0"&amp;" Кэмм)*0,3"&amp;" Кзпм)*0,3"&amp;" Козп)*0,3"&amp;" Ктзс)*0,3"&amp;" Ктзм)*0,3"</f>
        <v>ГЭСНм  08-03-599-1 Кмат)*0 Кэмм)*0,3 Кзпм)*0,3 Козп)*0,3 Ктзс)*0,3 Ктзм)*0,3</v>
      </c>
      <c r="C43" s="40" t="str">
        <f>Source!G29</f>
        <v>Щитки осветительные:  Щитки, устанавливаемые в нише распорными дюбелями, масса щитка, кг, до 6</v>
      </c>
      <c r="D43" s="41" t="str">
        <f>IF(Source!DW29="",Source!H29,Source!DW29)</f>
        <v>шт.</v>
      </c>
      <c r="E43" s="121" t="s">
        <v>591</v>
      </c>
      <c r="F43" s="121"/>
      <c r="G43" s="122"/>
      <c r="H43" s="43">
        <f>Source!I29</f>
        <v>7</v>
      </c>
      <c r="I43" s="44">
        <f>Source!AB29</f>
        <v>45.027480000000004</v>
      </c>
      <c r="J43" s="45">
        <f>Source!O29</f>
        <v>315.19</v>
      </c>
    </row>
    <row r="44" spans="1:10" ht="15.75">
      <c r="A44" s="47"/>
      <c r="B44" s="49" t="str">
        <f>SmtRes!I10</f>
        <v>1-4.2</v>
      </c>
      <c r="C44" s="50" t="str">
        <f>SmtRes!K10</f>
        <v>Затраты труда рабочих, разряд работ 4.2</v>
      </c>
      <c r="D44" s="51" t="str">
        <f>SmtRes!O10</f>
        <v>чел.-ч</v>
      </c>
      <c r="E44" s="123">
        <f>SmtRes!Y10</f>
        <v>0.831</v>
      </c>
      <c r="F44" s="124"/>
      <c r="G44" s="125"/>
      <c r="H44" s="52">
        <f>SmtRes!Y10*Source!I29</f>
        <v>5.817</v>
      </c>
      <c r="I44" s="53">
        <f>SmtRes!AD10</f>
        <v>51.24</v>
      </c>
      <c r="J44" s="54">
        <f>SmtRes!AD10*Source!I29*SmtRes!Y10</f>
        <v>298.06308</v>
      </c>
    </row>
    <row r="45" spans="1:10" ht="15.75">
      <c r="A45" s="47"/>
      <c r="B45" s="49" t="str">
        <f>SmtRes!I11</f>
        <v>2</v>
      </c>
      <c r="C45" s="50" t="str">
        <f>SmtRes!K11</f>
        <v>Затраты труда машинистов</v>
      </c>
      <c r="D45" s="51" t="str">
        <f>SmtRes!O11</f>
        <v>чел.час</v>
      </c>
      <c r="E45" s="118">
        <f>SmtRes!Y11</f>
        <v>0.006</v>
      </c>
      <c r="F45" s="119"/>
      <c r="G45" s="120"/>
      <c r="H45" s="52">
        <f>SmtRes!Y11*Source!I29</f>
        <v>0.042</v>
      </c>
      <c r="I45" s="53">
        <f>SmtRes!AC11</f>
        <v>0</v>
      </c>
      <c r="J45" s="54">
        <f>SmtRes!AC11*Source!I29*SmtRes!Y11</f>
        <v>0</v>
      </c>
    </row>
    <row r="46" spans="1:10" ht="31.5">
      <c r="A46" s="47"/>
      <c r="B46" s="61" t="str">
        <f>SmtRes!I12</f>
        <v>021102</v>
      </c>
      <c r="C46" s="50" t="str">
        <f>SmtRes!K12</f>
        <v>Краны на автомобильном ходу при работе на монтаже технологического оборудования 10 т</v>
      </c>
      <c r="D46" s="51" t="str">
        <f>SmtRes!O12</f>
        <v>маш.ч</v>
      </c>
      <c r="E46" s="55"/>
      <c r="F46" s="119">
        <f>SmtRes!Y12</f>
        <v>0.003</v>
      </c>
      <c r="G46" s="120"/>
      <c r="H46" s="52">
        <f>SmtRes!Y12*Source!I29</f>
        <v>0.021</v>
      </c>
      <c r="I46" s="51">
        <f>SmtRes!AB12</f>
        <v>410.67</v>
      </c>
      <c r="J46" s="54">
        <f>SmtRes!AB12*Source!I29*SmtRes!Y12</f>
        <v>8.62407</v>
      </c>
    </row>
    <row r="47" spans="1:10" ht="15.75">
      <c r="A47" s="47"/>
      <c r="B47" s="56"/>
      <c r="C47" s="57" t="s">
        <v>592</v>
      </c>
      <c r="D47" s="58"/>
      <c r="E47" s="59"/>
      <c r="F47" s="59"/>
      <c r="G47" s="60"/>
      <c r="H47" s="59"/>
      <c r="I47" s="62">
        <f>SmtRes!AC12</f>
        <v>66.28</v>
      </c>
      <c r="J47" s="54">
        <f>SmtRes!AC12*Source!I29*SmtRes!Y12</f>
        <v>1.3918800000000002</v>
      </c>
    </row>
    <row r="48" spans="1:10" ht="15.75">
      <c r="A48" s="47"/>
      <c r="B48" s="61" t="str">
        <f>SmtRes!I13</f>
        <v>331451</v>
      </c>
      <c r="C48" s="50" t="str">
        <f>SmtRes!K13</f>
        <v>Перфораторы электрические</v>
      </c>
      <c r="D48" s="51" t="str">
        <f>SmtRes!O13</f>
        <v>маш.-ч</v>
      </c>
      <c r="E48" s="55"/>
      <c r="F48" s="119">
        <f>SmtRes!Y13</f>
        <v>0.069</v>
      </c>
      <c r="G48" s="120"/>
      <c r="H48" s="52">
        <f>SmtRes!Y13*Source!I29</f>
        <v>0.48300000000000004</v>
      </c>
      <c r="I48" s="51">
        <f>SmtRes!AB13</f>
        <v>5</v>
      </c>
      <c r="J48" s="54">
        <f>SmtRes!AB13*Source!I29*SmtRes!Y13</f>
        <v>2.415</v>
      </c>
    </row>
    <row r="49" spans="1:10" ht="15.75">
      <c r="A49" s="47"/>
      <c r="B49" s="56"/>
      <c r="C49" s="57" t="s">
        <v>592</v>
      </c>
      <c r="D49" s="58"/>
      <c r="E49" s="59"/>
      <c r="F49" s="59"/>
      <c r="G49" s="60"/>
      <c r="H49" s="59"/>
      <c r="I49" s="62">
        <f>SmtRes!AC13</f>
        <v>0</v>
      </c>
      <c r="J49" s="54">
        <f>SmtRes!AC13*Source!I29*SmtRes!Y13</f>
        <v>0</v>
      </c>
    </row>
    <row r="50" spans="1:10" ht="31.5">
      <c r="A50" s="47"/>
      <c r="B50" s="61" t="str">
        <f>SmtRes!I14</f>
        <v>400002</v>
      </c>
      <c r="C50" s="50" t="str">
        <f>SmtRes!K14</f>
        <v>Автомобили бортовые грузоподъемностью до 8 т</v>
      </c>
      <c r="D50" s="51" t="str">
        <f>SmtRes!O14</f>
        <v>маш.ч</v>
      </c>
      <c r="E50" s="55"/>
      <c r="F50" s="119">
        <f>SmtRes!Y14</f>
        <v>0.003</v>
      </c>
      <c r="G50" s="120"/>
      <c r="H50" s="52">
        <f>SmtRes!Y14*Source!I29</f>
        <v>0.021</v>
      </c>
      <c r="I50" s="51">
        <f>SmtRes!AB14</f>
        <v>290.01</v>
      </c>
      <c r="J50" s="54">
        <f>SmtRes!AB14*Source!I29*SmtRes!Y14</f>
        <v>6.09021</v>
      </c>
    </row>
    <row r="51" spans="1:10" ht="15.75">
      <c r="A51" s="47"/>
      <c r="B51" s="56"/>
      <c r="C51" s="57" t="s">
        <v>592</v>
      </c>
      <c r="D51" s="58"/>
      <c r="E51" s="59"/>
      <c r="F51" s="59"/>
      <c r="G51" s="60"/>
      <c r="H51" s="59"/>
      <c r="I51" s="62">
        <f>SmtRes!AC14</f>
        <v>104.55</v>
      </c>
      <c r="J51" s="54">
        <f>SmtRes!AC14*Source!I29*SmtRes!Y14</f>
        <v>2.1955500000000003</v>
      </c>
    </row>
    <row r="52" spans="1:10" ht="15.75">
      <c r="A52" s="63"/>
      <c r="B52" s="64"/>
      <c r="C52" s="65" t="s">
        <v>593</v>
      </c>
      <c r="D52" s="58"/>
      <c r="E52" s="66"/>
      <c r="F52" s="67"/>
      <c r="G52" s="67"/>
      <c r="H52" s="66"/>
      <c r="I52" s="68"/>
      <c r="J52" s="71">
        <f>Source!Q29</f>
        <v>17.13</v>
      </c>
    </row>
    <row r="53" spans="1:10" ht="15.75">
      <c r="A53" s="63"/>
      <c r="B53" s="69"/>
      <c r="C53" s="65" t="s">
        <v>594</v>
      </c>
      <c r="D53" s="70"/>
      <c r="E53" s="66"/>
      <c r="F53" s="67"/>
      <c r="G53" s="67"/>
      <c r="H53" s="66"/>
      <c r="I53" s="68"/>
      <c r="J53" s="71">
        <f>Source!R29</f>
        <v>3.59</v>
      </c>
    </row>
    <row r="54" spans="1:10" ht="15.75">
      <c r="A54" s="47"/>
      <c r="B54" s="61" t="str">
        <f>SmtRes!I15</f>
        <v>101-9103</v>
      </c>
      <c r="C54" s="72" t="str">
        <f>SmtRes!K15</f>
        <v>Дюбели распорные</v>
      </c>
      <c r="D54" s="51" t="str">
        <f>SmtRes!O15</f>
        <v>100 шт.</v>
      </c>
      <c r="E54" s="118">
        <f>SmtRes!Y15</f>
        <v>0</v>
      </c>
      <c r="F54" s="119"/>
      <c r="G54" s="120"/>
      <c r="H54" s="52">
        <f>SmtRes!Y15*Source!I29</f>
        <v>0</v>
      </c>
      <c r="I54" s="51">
        <f>SmtRes!AA15</f>
        <v>206.3</v>
      </c>
      <c r="J54" s="54">
        <f>SmtRes!AA15*Source!I29*SmtRes!Y15</f>
        <v>0</v>
      </c>
    </row>
    <row r="55" spans="1:10" ht="15.75">
      <c r="A55" s="47"/>
      <c r="B55" s="61" t="str">
        <f>SmtRes!I16</f>
        <v>101-9852</v>
      </c>
      <c r="C55" s="72" t="str">
        <f>SmtRes!K16</f>
        <v>Краска</v>
      </c>
      <c r="D55" s="51" t="str">
        <f>SmtRes!O16</f>
        <v>кг</v>
      </c>
      <c r="E55" s="118">
        <f>SmtRes!Y16</f>
        <v>0</v>
      </c>
      <c r="F55" s="119"/>
      <c r="G55" s="120"/>
      <c r="H55" s="52">
        <f>SmtRes!Y16*Source!I29</f>
        <v>0</v>
      </c>
      <c r="I55" s="51">
        <f>SmtRes!AA16</f>
        <v>41.07</v>
      </c>
      <c r="J55" s="54">
        <f>SmtRes!AA16*Source!I29*SmtRes!Y16</f>
        <v>0</v>
      </c>
    </row>
    <row r="56" spans="1:10" ht="15.75">
      <c r="A56" s="47"/>
      <c r="B56" s="61" t="str">
        <f>SmtRes!I17</f>
        <v>500-9041</v>
      </c>
      <c r="C56" s="72" t="str">
        <f>SmtRes!K17</f>
        <v>Сжимы ответвительные</v>
      </c>
      <c r="D56" s="51" t="str">
        <f>SmtRes!O17</f>
        <v>100 шт.</v>
      </c>
      <c r="E56" s="118">
        <f>SmtRes!Y17</f>
        <v>0</v>
      </c>
      <c r="F56" s="119"/>
      <c r="G56" s="120"/>
      <c r="H56" s="52">
        <f>SmtRes!Y17*Source!I29</f>
        <v>0</v>
      </c>
      <c r="I56" s="51">
        <f>SmtRes!AA17</f>
        <v>710</v>
      </c>
      <c r="J56" s="54">
        <f>SmtRes!AA17*Source!I29*SmtRes!Y17</f>
        <v>0</v>
      </c>
    </row>
    <row r="57" spans="1:10" ht="15.75">
      <c r="A57" s="47"/>
      <c r="B57" s="61" t="str">
        <f>SmtRes!I18</f>
        <v>500-9081</v>
      </c>
      <c r="C57" s="72" t="str">
        <f>SmtRes!K18</f>
        <v>Перемычки гибкие, тип ПГС-50</v>
      </c>
      <c r="D57" s="51" t="str">
        <f>SmtRes!O18</f>
        <v>шт.</v>
      </c>
      <c r="E57" s="118">
        <f>SmtRes!Y18</f>
        <v>0</v>
      </c>
      <c r="F57" s="119"/>
      <c r="G57" s="120"/>
      <c r="H57" s="52">
        <f>SmtRes!Y18*Source!I29</f>
        <v>0</v>
      </c>
      <c r="I57" s="51">
        <f>SmtRes!AA18</f>
        <v>38.86</v>
      </c>
      <c r="J57" s="54">
        <f>SmtRes!AA18*Source!I29*SmtRes!Y18</f>
        <v>0</v>
      </c>
    </row>
    <row r="58" spans="1:10" ht="15.75">
      <c r="A58" s="47"/>
      <c r="B58" s="61" t="str">
        <f>SmtRes!I19</f>
        <v>500-9264</v>
      </c>
      <c r="C58" s="72" t="str">
        <f>SmtRes!K19</f>
        <v>Трубка полихлорвиниловая</v>
      </c>
      <c r="D58" s="51" t="str">
        <f>SmtRes!O19</f>
        <v>кг</v>
      </c>
      <c r="E58" s="118">
        <f>SmtRes!Y19</f>
        <v>0</v>
      </c>
      <c r="F58" s="119"/>
      <c r="G58" s="120"/>
      <c r="H58" s="52">
        <f>SmtRes!Y19*Source!I29</f>
        <v>0</v>
      </c>
      <c r="I58" s="51">
        <f>SmtRes!AA19</f>
        <v>35.7</v>
      </c>
      <c r="J58" s="54">
        <f>SmtRes!AA19*Source!I29*SmtRes!Y19</f>
        <v>0</v>
      </c>
    </row>
    <row r="59" spans="1:10" ht="15.75">
      <c r="A59" s="47"/>
      <c r="B59" s="61" t="str">
        <f>SmtRes!I20</f>
        <v>500-9500</v>
      </c>
      <c r="C59" s="72" t="str">
        <f>SmtRes!K20</f>
        <v>Бирки маркировочные</v>
      </c>
      <c r="D59" s="51" t="str">
        <f>SmtRes!O20</f>
        <v>100 шт.</v>
      </c>
      <c r="E59" s="118">
        <f>SmtRes!Y20</f>
        <v>0</v>
      </c>
      <c r="F59" s="119"/>
      <c r="G59" s="120"/>
      <c r="H59" s="52">
        <f>SmtRes!Y20*Source!I29</f>
        <v>0</v>
      </c>
      <c r="I59" s="51">
        <f>SmtRes!AA20</f>
        <v>42</v>
      </c>
      <c r="J59" s="54">
        <f>SmtRes!AA20*Source!I29*SmtRes!Y20</f>
        <v>0</v>
      </c>
    </row>
    <row r="60" spans="1:10" ht="47.25">
      <c r="A60" s="47"/>
      <c r="B60" s="61" t="str">
        <f>SmtRes!I21</f>
        <v>544-0089</v>
      </c>
      <c r="C60" s="72" t="str">
        <f>SmtRes!K21</f>
        <v>Лента липкая изоляционная на поликасиновом компаунде марки ЛСЭПЛ, шириной 20-30 мм, толщиной от 0,14 до 0,19 мм включительно</v>
      </c>
      <c r="D60" s="51" t="str">
        <f>SmtRes!O21</f>
        <v>кг</v>
      </c>
      <c r="E60" s="118">
        <f>SmtRes!Y21</f>
        <v>0</v>
      </c>
      <c r="F60" s="119"/>
      <c r="G60" s="120"/>
      <c r="H60" s="52">
        <f>SmtRes!Y21*Source!I29</f>
        <v>0</v>
      </c>
      <c r="I60" s="51">
        <f>SmtRes!AA21</f>
        <v>146.06</v>
      </c>
      <c r="J60" s="54">
        <f>SmtRes!AA21*Source!I29*SmtRes!Y21</f>
        <v>0</v>
      </c>
    </row>
    <row r="61" spans="1:10" ht="15.75">
      <c r="A61" s="47"/>
      <c r="B61" s="73"/>
      <c r="C61" s="74" t="s">
        <v>595</v>
      </c>
      <c r="D61" s="48"/>
      <c r="E61" s="75"/>
      <c r="F61" s="75"/>
      <c r="G61" s="76"/>
      <c r="H61" s="77"/>
      <c r="I61" s="78"/>
      <c r="J61" s="92">
        <f>Source!P29</f>
        <v>0</v>
      </c>
    </row>
    <row r="62" spans="1:10" ht="15.75">
      <c r="A62" s="47"/>
      <c r="B62" s="79"/>
      <c r="C62" s="80" t="s">
        <v>114</v>
      </c>
      <c r="D62" s="93">
        <f>Source!AT29/100</f>
        <v>0.893</v>
      </c>
      <c r="E62" s="81"/>
      <c r="F62" s="82"/>
      <c r="G62" s="83"/>
      <c r="H62" s="84"/>
      <c r="I62" s="85"/>
      <c r="J62" s="94">
        <f>Source!X29</f>
        <v>269.37</v>
      </c>
    </row>
    <row r="63" spans="1:10" ht="15.75">
      <c r="A63" s="47"/>
      <c r="B63" s="86"/>
      <c r="C63" s="87" t="s">
        <v>116</v>
      </c>
      <c r="D63" s="93">
        <f>Source!AU29/100</f>
        <v>0.65</v>
      </c>
      <c r="E63" s="81"/>
      <c r="F63" s="88"/>
      <c r="G63" s="89"/>
      <c r="H63" s="90"/>
      <c r="I63" s="91"/>
      <c r="J63" s="54">
        <f>Source!Y29</f>
        <v>196.07</v>
      </c>
    </row>
    <row r="64" spans="1:10" ht="94.5">
      <c r="A64" s="46" t="str">
        <f>Source!E30</f>
        <v>3</v>
      </c>
      <c r="B64" s="42" t="str">
        <f>IF(Source!BJ30&lt;&gt;"",SUBSTITUTE(SUBSTITUTE(SUBSTITUTE(SUBSTITUTE(SUBSTITUTE(SUBSTITUTE(Source!BJ30,",",""),"сб."," "),"гл.","-"),"табл.","-"),"поз.","-"),"разд.","-"),Source!F30)&amp;" Кмат)*0"&amp;" Кэмм)*0,3"&amp;" Кзпм)*0,3"&amp;" Козп)*0,3"&amp;" Ктзс)*0,3"&amp;" Ктзм)*0,3"</f>
        <v>ГЭСНм  08-01-053-1 Кмат)*0 Кэмм)*0,3 Кзпм)*0,3 Козп)*0,3 Ктзс)*0,3 Ктзм)*0,3</v>
      </c>
      <c r="C64" s="40" t="str">
        <f>Source!G30</f>
        <v>Трансформаторы тока:  Трансформатор тока, напряжение, кВ, до 10</v>
      </c>
      <c r="D64" s="41" t="str">
        <f>IF(Source!DW30="",Source!H30,Source!DW30)</f>
        <v>шт.</v>
      </c>
      <c r="E64" s="121" t="s">
        <v>591</v>
      </c>
      <c r="F64" s="121"/>
      <c r="G64" s="122"/>
      <c r="H64" s="43">
        <f>Source!I30</f>
        <v>3</v>
      </c>
      <c r="I64" s="44">
        <f>Source!AB30</f>
        <v>49.48894799999999</v>
      </c>
      <c r="J64" s="45">
        <f>Source!O30</f>
        <v>148.47</v>
      </c>
    </row>
    <row r="65" spans="1:10" ht="15.75">
      <c r="A65" s="47"/>
      <c r="B65" s="49" t="str">
        <f>SmtRes!I22</f>
        <v>1-4.0</v>
      </c>
      <c r="C65" s="50" t="str">
        <f>SmtRes!K22</f>
        <v>Затраты труда рабочих, разряд работ 4</v>
      </c>
      <c r="D65" s="51" t="str">
        <f>SmtRes!O22</f>
        <v>чел.-ч</v>
      </c>
      <c r="E65" s="123">
        <f>SmtRes!Y22</f>
        <v>0.729</v>
      </c>
      <c r="F65" s="124"/>
      <c r="G65" s="125"/>
      <c r="H65" s="52">
        <f>SmtRes!Y22*Source!I30</f>
        <v>2.187</v>
      </c>
      <c r="I65" s="53">
        <f>SmtRes!AD22</f>
        <v>49.76</v>
      </c>
      <c r="J65" s="54">
        <f>SmtRes!AD22*Source!I30*SmtRes!Y22</f>
        <v>108.82512</v>
      </c>
    </row>
    <row r="66" spans="1:10" ht="15.75">
      <c r="A66" s="47"/>
      <c r="B66" s="49" t="str">
        <f>SmtRes!I23</f>
        <v>2</v>
      </c>
      <c r="C66" s="50" t="str">
        <f>SmtRes!K23</f>
        <v>Затраты труда машинистов</v>
      </c>
      <c r="D66" s="51" t="str">
        <f>SmtRes!O23</f>
        <v>чел.час</v>
      </c>
      <c r="E66" s="118">
        <f>SmtRes!Y23</f>
        <v>0.03</v>
      </c>
      <c r="F66" s="119"/>
      <c r="G66" s="120"/>
      <c r="H66" s="52">
        <f>SmtRes!Y23*Source!I30</f>
        <v>0.09</v>
      </c>
      <c r="I66" s="53">
        <f>SmtRes!AC23</f>
        <v>0</v>
      </c>
      <c r="J66" s="54">
        <f>SmtRes!AC23*Source!I30*SmtRes!Y23</f>
        <v>0</v>
      </c>
    </row>
    <row r="67" spans="1:10" ht="31.5">
      <c r="A67" s="47"/>
      <c r="B67" s="61" t="str">
        <f>SmtRes!I24</f>
        <v>021102</v>
      </c>
      <c r="C67" s="50" t="str">
        <f>SmtRes!K24</f>
        <v>Краны на автомобильном ходу при работе на монтаже технологического оборудования 10 т</v>
      </c>
      <c r="D67" s="51" t="str">
        <f>SmtRes!O24</f>
        <v>маш.ч</v>
      </c>
      <c r="E67" s="55"/>
      <c r="F67" s="119">
        <f>SmtRes!Y24</f>
        <v>0.0117</v>
      </c>
      <c r="G67" s="120"/>
      <c r="H67" s="52">
        <f>SmtRes!Y24*Source!I30</f>
        <v>0.0351</v>
      </c>
      <c r="I67" s="51">
        <f>SmtRes!AB24</f>
        <v>410.67</v>
      </c>
      <c r="J67" s="54">
        <f>SmtRes!AB24*Source!I30*SmtRes!Y24</f>
        <v>14.414517</v>
      </c>
    </row>
    <row r="68" spans="1:10" ht="15.75">
      <c r="A68" s="47"/>
      <c r="B68" s="56"/>
      <c r="C68" s="57" t="s">
        <v>592</v>
      </c>
      <c r="D68" s="58"/>
      <c r="E68" s="59"/>
      <c r="F68" s="59"/>
      <c r="G68" s="60"/>
      <c r="H68" s="59"/>
      <c r="I68" s="62">
        <f>SmtRes!AC24</f>
        <v>66.28</v>
      </c>
      <c r="J68" s="54">
        <f>SmtRes!AC24*Source!I30*SmtRes!Y24</f>
        <v>2.326428</v>
      </c>
    </row>
    <row r="69" spans="1:10" ht="31.5">
      <c r="A69" s="47"/>
      <c r="B69" s="61" t="str">
        <f>SmtRes!I25</f>
        <v>030408</v>
      </c>
      <c r="C69" s="50" t="str">
        <f>SmtRes!K25</f>
        <v>Лебедки электрические, тяговым усилием 156,96 (16) кH (т)</v>
      </c>
      <c r="D69" s="51" t="str">
        <f>SmtRes!O25</f>
        <v>маш.-ч</v>
      </c>
      <c r="E69" s="55"/>
      <c r="F69" s="119">
        <f>SmtRes!Y25</f>
        <v>0.0072</v>
      </c>
      <c r="G69" s="120"/>
      <c r="H69" s="52">
        <f>SmtRes!Y25*Source!I30</f>
        <v>0.0216</v>
      </c>
      <c r="I69" s="51">
        <f>SmtRes!AB25</f>
        <v>696.66</v>
      </c>
      <c r="J69" s="54">
        <f>SmtRes!AB25*Source!I30*SmtRes!Y25</f>
        <v>15.047856</v>
      </c>
    </row>
    <row r="70" spans="1:10" ht="15.75">
      <c r="A70" s="47"/>
      <c r="B70" s="56"/>
      <c r="C70" s="57" t="s">
        <v>592</v>
      </c>
      <c r="D70" s="58"/>
      <c r="E70" s="59"/>
      <c r="F70" s="59"/>
      <c r="G70" s="60"/>
      <c r="H70" s="59"/>
      <c r="I70" s="62">
        <f>SmtRes!AC25</f>
        <v>56.99</v>
      </c>
      <c r="J70" s="54">
        <f>SmtRes!AC25*Source!I30*SmtRes!Y25</f>
        <v>1.2309839999999999</v>
      </c>
    </row>
    <row r="71" spans="1:10" ht="31.5">
      <c r="A71" s="47"/>
      <c r="B71" s="61" t="str">
        <f>SmtRes!I26</f>
        <v>400002</v>
      </c>
      <c r="C71" s="50" t="str">
        <f>SmtRes!K26</f>
        <v>Автомобили бортовые грузоподъемностью до 8 т</v>
      </c>
      <c r="D71" s="51" t="str">
        <f>SmtRes!O26</f>
        <v>маш.ч</v>
      </c>
      <c r="E71" s="55"/>
      <c r="F71" s="119">
        <f>SmtRes!Y26</f>
        <v>0.0117</v>
      </c>
      <c r="G71" s="120"/>
      <c r="H71" s="52">
        <f>SmtRes!Y26*Source!I30</f>
        <v>0.0351</v>
      </c>
      <c r="I71" s="51">
        <f>SmtRes!AB26</f>
        <v>290.01</v>
      </c>
      <c r="J71" s="54">
        <f>SmtRes!AB26*Source!I30*SmtRes!Y26</f>
        <v>10.179351</v>
      </c>
    </row>
    <row r="72" spans="1:10" ht="15.75">
      <c r="A72" s="47"/>
      <c r="B72" s="56"/>
      <c r="C72" s="57" t="s">
        <v>592</v>
      </c>
      <c r="D72" s="58"/>
      <c r="E72" s="59"/>
      <c r="F72" s="59"/>
      <c r="G72" s="60"/>
      <c r="H72" s="59"/>
      <c r="I72" s="62">
        <f>SmtRes!AC26</f>
        <v>104.55</v>
      </c>
      <c r="J72" s="54">
        <f>SmtRes!AC26*Source!I30*SmtRes!Y26</f>
        <v>3.669705</v>
      </c>
    </row>
    <row r="73" spans="1:10" ht="15.75">
      <c r="A73" s="63"/>
      <c r="B73" s="64"/>
      <c r="C73" s="65" t="s">
        <v>593</v>
      </c>
      <c r="D73" s="58"/>
      <c r="E73" s="66"/>
      <c r="F73" s="67"/>
      <c r="G73" s="67"/>
      <c r="H73" s="66"/>
      <c r="I73" s="68"/>
      <c r="J73" s="71">
        <f>Source!Q30</f>
        <v>39.64</v>
      </c>
    </row>
    <row r="74" spans="1:10" ht="15.75">
      <c r="A74" s="63"/>
      <c r="B74" s="69"/>
      <c r="C74" s="65" t="s">
        <v>594</v>
      </c>
      <c r="D74" s="70"/>
      <c r="E74" s="66"/>
      <c r="F74" s="67"/>
      <c r="G74" s="67"/>
      <c r="H74" s="66"/>
      <c r="I74" s="68"/>
      <c r="J74" s="71">
        <f>Source!R30</f>
        <v>7.23</v>
      </c>
    </row>
    <row r="75" spans="1:10" ht="15.75">
      <c r="A75" s="47"/>
      <c r="B75" s="61" t="str">
        <f>SmtRes!I27</f>
        <v>101-1977</v>
      </c>
      <c r="C75" s="72" t="str">
        <f>SmtRes!K27</f>
        <v>Болты строительные с гайками и шайбами</v>
      </c>
      <c r="D75" s="51" t="str">
        <f>SmtRes!O27</f>
        <v>кг</v>
      </c>
      <c r="E75" s="118">
        <f>SmtRes!Y27</f>
        <v>0</v>
      </c>
      <c r="F75" s="119"/>
      <c r="G75" s="120"/>
      <c r="H75" s="52">
        <f>SmtRes!Y27*Source!I30</f>
        <v>0</v>
      </c>
      <c r="I75" s="51">
        <f>SmtRes!AA27</f>
        <v>22.6</v>
      </c>
      <c r="J75" s="54">
        <f>SmtRes!AA27*Source!I30*SmtRes!Y27</f>
        <v>0</v>
      </c>
    </row>
    <row r="76" spans="1:10" ht="15.75">
      <c r="A76" s="47"/>
      <c r="B76" s="61" t="str">
        <f>SmtRes!I28</f>
        <v>500-9081</v>
      </c>
      <c r="C76" s="72" t="str">
        <f>SmtRes!K28</f>
        <v>Перемычки гибкие, тип ПГС-50</v>
      </c>
      <c r="D76" s="51" t="str">
        <f>SmtRes!O28</f>
        <v>шт.</v>
      </c>
      <c r="E76" s="118">
        <f>SmtRes!Y28</f>
        <v>0</v>
      </c>
      <c r="F76" s="119"/>
      <c r="G76" s="120"/>
      <c r="H76" s="52">
        <f>SmtRes!Y28*Source!I30</f>
        <v>0</v>
      </c>
      <c r="I76" s="51">
        <f>SmtRes!AA28</f>
        <v>38.86</v>
      </c>
      <c r="J76" s="54">
        <f>SmtRes!AA28*Source!I30*SmtRes!Y28</f>
        <v>0</v>
      </c>
    </row>
    <row r="77" spans="1:10" ht="15.75">
      <c r="A77" s="47"/>
      <c r="B77" s="61" t="str">
        <f>SmtRes!I29</f>
        <v>500-9807</v>
      </c>
      <c r="C77" s="72" t="str">
        <f>SmtRes!K29</f>
        <v>Оконцеватели маркировочные</v>
      </c>
      <c r="D77" s="51" t="str">
        <f>SmtRes!O29</f>
        <v>100 шт.</v>
      </c>
      <c r="E77" s="118">
        <f>SmtRes!Y29</f>
        <v>0</v>
      </c>
      <c r="F77" s="119"/>
      <c r="G77" s="120"/>
      <c r="H77" s="52">
        <f>SmtRes!Y29*Source!I30</f>
        <v>0</v>
      </c>
      <c r="I77" s="51">
        <f>SmtRes!AA29</f>
        <v>345.5595</v>
      </c>
      <c r="J77" s="54">
        <f>SmtRes!AA29*Source!I30*SmtRes!Y29</f>
        <v>0</v>
      </c>
    </row>
    <row r="78" spans="1:10" ht="15.75">
      <c r="A78" s="47"/>
      <c r="B78" s="73"/>
      <c r="C78" s="74" t="s">
        <v>595</v>
      </c>
      <c r="D78" s="48"/>
      <c r="E78" s="75"/>
      <c r="F78" s="75"/>
      <c r="G78" s="76"/>
      <c r="H78" s="77"/>
      <c r="I78" s="78"/>
      <c r="J78" s="92">
        <f>Source!P30</f>
        <v>0</v>
      </c>
    </row>
    <row r="79" spans="1:10" ht="15.75">
      <c r="A79" s="47"/>
      <c r="B79" s="79"/>
      <c r="C79" s="80" t="s">
        <v>114</v>
      </c>
      <c r="D79" s="93">
        <f>Source!AT30/100</f>
        <v>0.893</v>
      </c>
      <c r="E79" s="81"/>
      <c r="F79" s="82"/>
      <c r="G79" s="83"/>
      <c r="H79" s="84"/>
      <c r="I79" s="85"/>
      <c r="J79" s="94">
        <f>Source!X30</f>
        <v>103.64</v>
      </c>
    </row>
    <row r="80" spans="1:10" ht="15.75">
      <c r="A80" s="47"/>
      <c r="B80" s="86"/>
      <c r="C80" s="87" t="s">
        <v>116</v>
      </c>
      <c r="D80" s="93">
        <f>Source!AU30/100</f>
        <v>0.65</v>
      </c>
      <c r="E80" s="81"/>
      <c r="F80" s="88"/>
      <c r="G80" s="89"/>
      <c r="H80" s="90"/>
      <c r="I80" s="91"/>
      <c r="J80" s="54">
        <f>Source!Y30</f>
        <v>75.44</v>
      </c>
    </row>
    <row r="81" spans="1:10" ht="94.5">
      <c r="A81" s="46" t="str">
        <f>Source!E31</f>
        <v>4</v>
      </c>
      <c r="B81" s="42" t="str">
        <f>IF(Source!BJ31&lt;&gt;"",SUBSTITUTE(SUBSTITUTE(SUBSTITUTE(SUBSTITUTE(SUBSTITUTE(SUBSTITUTE(Source!BJ31,",",""),"сб."," "),"гл.","-"),"табл.","-"),"поз.","-"),"разд.","-"),Source!F31)&amp;" Кмат)*0"&amp;" Кэмм)*0,3"&amp;" Кзпм)*0,3"&amp;" Козп)*0,3"&amp;" Ктзс)*0,3"&amp;" Ктзм)*0,3"</f>
        <v>ГЭСНм  08-03-600-2 Кмат)*0 Кэмм)*0,3 Кзпм)*0,3 Козп)*0,3 Ктзс)*0,3 Ктзм)*0,3</v>
      </c>
      <c r="C81" s="40" t="str">
        <f>Source!G31</f>
        <v>Счетчики:  Счетчики, устанавливаемые на готовом основании трехфазные</v>
      </c>
      <c r="D81" s="41" t="str">
        <f>IF(Source!DW31="",Source!H31,Source!DW31)</f>
        <v>шт.</v>
      </c>
      <c r="E81" s="121" t="s">
        <v>591</v>
      </c>
      <c r="F81" s="121"/>
      <c r="G81" s="122"/>
      <c r="H81" s="43">
        <f>Source!I31</f>
        <v>1</v>
      </c>
      <c r="I81" s="44">
        <f>Source!AB31</f>
        <v>15.475680000000002</v>
      </c>
      <c r="J81" s="45">
        <f>Source!O31</f>
        <v>15.47</v>
      </c>
    </row>
    <row r="82" spans="1:10" ht="15.75">
      <c r="A82" s="47"/>
      <c r="B82" s="49" t="str">
        <f>SmtRes!I30</f>
        <v>1-4.2</v>
      </c>
      <c r="C82" s="50" t="str">
        <f>SmtRes!K30</f>
        <v>Затраты труда рабочих, разряд работ 4.2</v>
      </c>
      <c r="D82" s="51" t="str">
        <f>SmtRes!O30</f>
        <v>чел.-ч</v>
      </c>
      <c r="E82" s="123">
        <f>SmtRes!Y30</f>
        <v>0.261</v>
      </c>
      <c r="F82" s="124"/>
      <c r="G82" s="125"/>
      <c r="H82" s="52">
        <f>SmtRes!Y30*Source!I31</f>
        <v>0.261</v>
      </c>
      <c r="I82" s="53">
        <f>SmtRes!AD30</f>
        <v>51.24</v>
      </c>
      <c r="J82" s="54">
        <f>SmtRes!AD30*Source!I31*SmtRes!Y30</f>
        <v>13.373640000000002</v>
      </c>
    </row>
    <row r="83" spans="1:10" ht="15.75">
      <c r="A83" s="47"/>
      <c r="B83" s="49" t="str">
        <f>SmtRes!I31</f>
        <v>2</v>
      </c>
      <c r="C83" s="50" t="str">
        <f>SmtRes!K31</f>
        <v>Затраты труда машинистов</v>
      </c>
      <c r="D83" s="51" t="str">
        <f>SmtRes!O31</f>
        <v>чел.час</v>
      </c>
      <c r="E83" s="118">
        <f>SmtRes!Y31</f>
        <v>0.006</v>
      </c>
      <c r="F83" s="119"/>
      <c r="G83" s="120"/>
      <c r="H83" s="52">
        <f>SmtRes!Y31*Source!I31</f>
        <v>0.006</v>
      </c>
      <c r="I83" s="53">
        <f>SmtRes!AC31</f>
        <v>0</v>
      </c>
      <c r="J83" s="54">
        <f>SmtRes!AC31*Source!I31*SmtRes!Y31</f>
        <v>0</v>
      </c>
    </row>
    <row r="84" spans="1:10" ht="31.5">
      <c r="A84" s="47"/>
      <c r="B84" s="61" t="str">
        <f>SmtRes!I32</f>
        <v>021102</v>
      </c>
      <c r="C84" s="50" t="str">
        <f>SmtRes!K32</f>
        <v>Краны на автомобильном ходу при работе на монтаже технологического оборудования 10 т</v>
      </c>
      <c r="D84" s="51" t="str">
        <f>SmtRes!O32</f>
        <v>маш.ч</v>
      </c>
      <c r="E84" s="55"/>
      <c r="F84" s="119">
        <f>SmtRes!Y32</f>
        <v>0.003</v>
      </c>
      <c r="G84" s="120"/>
      <c r="H84" s="52">
        <f>SmtRes!Y32*Source!I31</f>
        <v>0.003</v>
      </c>
      <c r="I84" s="51">
        <f>SmtRes!AB32</f>
        <v>410.67</v>
      </c>
      <c r="J84" s="54">
        <f>SmtRes!AB32*Source!I31*SmtRes!Y32</f>
        <v>1.23201</v>
      </c>
    </row>
    <row r="85" spans="1:10" ht="15.75">
      <c r="A85" s="47"/>
      <c r="B85" s="56"/>
      <c r="C85" s="57" t="s">
        <v>592</v>
      </c>
      <c r="D85" s="58"/>
      <c r="E85" s="59"/>
      <c r="F85" s="59"/>
      <c r="G85" s="60"/>
      <c r="H85" s="59"/>
      <c r="I85" s="62">
        <f>SmtRes!AC32</f>
        <v>66.28</v>
      </c>
      <c r="J85" s="54">
        <f>SmtRes!AC32*Source!I31*SmtRes!Y32</f>
        <v>0.19884000000000002</v>
      </c>
    </row>
    <row r="86" spans="1:10" ht="31.5">
      <c r="A86" s="47"/>
      <c r="B86" s="61" t="str">
        <f>SmtRes!I33</f>
        <v>400002</v>
      </c>
      <c r="C86" s="50" t="str">
        <f>SmtRes!K33</f>
        <v>Автомобили бортовые грузоподъемностью до 8 т</v>
      </c>
      <c r="D86" s="51" t="str">
        <f>SmtRes!O33</f>
        <v>маш.ч</v>
      </c>
      <c r="E86" s="55"/>
      <c r="F86" s="119">
        <f>SmtRes!Y33</f>
        <v>0.003</v>
      </c>
      <c r="G86" s="120"/>
      <c r="H86" s="52">
        <f>SmtRes!Y33*Source!I31</f>
        <v>0.003</v>
      </c>
      <c r="I86" s="51">
        <f>SmtRes!AB33</f>
        <v>290.01</v>
      </c>
      <c r="J86" s="54">
        <f>SmtRes!AB33*Source!I31*SmtRes!Y33</f>
        <v>0.87003</v>
      </c>
    </row>
    <row r="87" spans="1:10" ht="15.75">
      <c r="A87" s="47"/>
      <c r="B87" s="56"/>
      <c r="C87" s="57" t="s">
        <v>592</v>
      </c>
      <c r="D87" s="58"/>
      <c r="E87" s="59"/>
      <c r="F87" s="59"/>
      <c r="G87" s="60"/>
      <c r="H87" s="59"/>
      <c r="I87" s="62">
        <f>SmtRes!AC33</f>
        <v>104.55</v>
      </c>
      <c r="J87" s="54">
        <f>SmtRes!AC33*Source!I31*SmtRes!Y33</f>
        <v>0.31365</v>
      </c>
    </row>
    <row r="88" spans="1:10" ht="15.75">
      <c r="A88" s="63"/>
      <c r="B88" s="64"/>
      <c r="C88" s="65" t="s">
        <v>593</v>
      </c>
      <c r="D88" s="58"/>
      <c r="E88" s="66"/>
      <c r="F88" s="67"/>
      <c r="G88" s="67"/>
      <c r="H88" s="66"/>
      <c r="I88" s="68"/>
      <c r="J88" s="71">
        <f>Source!Q31</f>
        <v>2.1</v>
      </c>
    </row>
    <row r="89" spans="1:10" ht="15.75">
      <c r="A89" s="63"/>
      <c r="B89" s="69"/>
      <c r="C89" s="65" t="s">
        <v>594</v>
      </c>
      <c r="D89" s="70"/>
      <c r="E89" s="66"/>
      <c r="F89" s="67"/>
      <c r="G89" s="67"/>
      <c r="H89" s="66"/>
      <c r="I89" s="68"/>
      <c r="J89" s="71">
        <f>Source!R31</f>
        <v>0.51</v>
      </c>
    </row>
    <row r="90" spans="1:10" ht="15.75">
      <c r="A90" s="47"/>
      <c r="B90" s="61" t="str">
        <f>SmtRes!I34</f>
        <v>101-0115</v>
      </c>
      <c r="C90" s="72" t="str">
        <f>SmtRes!K34</f>
        <v>Винты с полукруглой головкой длиной 50 мм</v>
      </c>
      <c r="D90" s="51" t="str">
        <f>SmtRes!O34</f>
        <v>т</v>
      </c>
      <c r="E90" s="118">
        <f>SmtRes!Y34</f>
        <v>0</v>
      </c>
      <c r="F90" s="119"/>
      <c r="G90" s="120"/>
      <c r="H90" s="52">
        <f>SmtRes!Y34*Source!I31</f>
        <v>0</v>
      </c>
      <c r="I90" s="51">
        <f>SmtRes!AA34</f>
        <v>31075</v>
      </c>
      <c r="J90" s="54">
        <f>SmtRes!AA34*Source!I31*SmtRes!Y34</f>
        <v>0</v>
      </c>
    </row>
    <row r="91" spans="1:10" ht="15.75">
      <c r="A91" s="47"/>
      <c r="B91" s="73"/>
      <c r="C91" s="74" t="s">
        <v>595</v>
      </c>
      <c r="D91" s="48"/>
      <c r="E91" s="75"/>
      <c r="F91" s="75"/>
      <c r="G91" s="76"/>
      <c r="H91" s="77"/>
      <c r="I91" s="78"/>
      <c r="J91" s="92">
        <f>Source!P31</f>
        <v>0</v>
      </c>
    </row>
    <row r="92" spans="1:10" ht="15.75">
      <c r="A92" s="47"/>
      <c r="B92" s="79"/>
      <c r="C92" s="80" t="s">
        <v>114</v>
      </c>
      <c r="D92" s="93">
        <f>Source!AT31/100</f>
        <v>0.893</v>
      </c>
      <c r="E92" s="81"/>
      <c r="F92" s="82"/>
      <c r="G92" s="83"/>
      <c r="H92" s="84"/>
      <c r="I92" s="85"/>
      <c r="J92" s="94">
        <f>Source!X31</f>
        <v>12.39</v>
      </c>
    </row>
    <row r="93" spans="1:10" ht="15.75">
      <c r="A93" s="47"/>
      <c r="B93" s="86"/>
      <c r="C93" s="87" t="s">
        <v>116</v>
      </c>
      <c r="D93" s="93">
        <f>Source!AU31/100</f>
        <v>0.65</v>
      </c>
      <c r="E93" s="81"/>
      <c r="F93" s="88"/>
      <c r="G93" s="89"/>
      <c r="H93" s="90"/>
      <c r="I93" s="91"/>
      <c r="J93" s="54">
        <f>Source!Y31</f>
        <v>9.02</v>
      </c>
    </row>
    <row r="94" spans="1:10" ht="141.75">
      <c r="A94" s="46" t="str">
        <f>Source!E32</f>
        <v>5</v>
      </c>
      <c r="B94" s="42" t="str">
        <f>IF(Source!BJ32&lt;&gt;"",SUBSTITUTE(SUBSTITUTE(SUBSTITUTE(SUBSTITUTE(SUBSTITUTE(SUBSTITUTE(Source!BJ32,",",""),"сб."," "),"гл.","-"),"табл.","-"),"поз.","-"),"разд.","-"),Source!F32)&amp;" Кмат)*0"&amp;" Кэмм)*0,3"&amp;" Кзпм)*0,3"&amp;" Козп)*0,3"&amp;" Ктзс)*0,3"&amp;" Ктзм)*0,3"</f>
        <v>ГЭСНм  08-03-524-10 Кмат)*0 Кэмм)*0,3 Кзпм)*0,3 Козп)*0,3 Ктзс)*0,3 Ктзм)*0,3</v>
      </c>
      <c r="C94" s="40" t="str">
        <f>Source!G32</f>
        <v>Ящики и шкафы с рубильниками и предохранителями:  Ящик с одним треполюсным рубильником, или с трехполюсным рубильником и тремя предохранителями, или с тремя блоками "предохранитель-выключатель", или с тремя предохранителями, устанавливаемый на конструкции на стене или колонне, на ток, А, до 100</v>
      </c>
      <c r="D94" s="41" t="str">
        <f>IF(Source!DW32="",Source!H32,Source!DW32)</f>
        <v>шт.</v>
      </c>
      <c r="E94" s="121" t="s">
        <v>591</v>
      </c>
      <c r="F94" s="121"/>
      <c r="G94" s="122"/>
      <c r="H94" s="43">
        <f>Source!I32</f>
        <v>3</v>
      </c>
      <c r="I94" s="44">
        <f>Source!AB32</f>
        <v>47.665710000000004</v>
      </c>
      <c r="J94" s="45">
        <f>Source!O32</f>
        <v>143</v>
      </c>
    </row>
    <row r="95" spans="1:10" ht="15.75">
      <c r="A95" s="47"/>
      <c r="B95" s="49" t="str">
        <f>SmtRes!I35</f>
        <v>1-4.2</v>
      </c>
      <c r="C95" s="50" t="str">
        <f>SmtRes!K35</f>
        <v>Затраты труда рабочих, разряд работ 4.2</v>
      </c>
      <c r="D95" s="51" t="str">
        <f>SmtRes!O35</f>
        <v>чел.-ч</v>
      </c>
      <c r="E95" s="123">
        <f>SmtRes!Y35</f>
        <v>0.867</v>
      </c>
      <c r="F95" s="124"/>
      <c r="G95" s="125"/>
      <c r="H95" s="52">
        <f>SmtRes!Y35*Source!I32</f>
        <v>2.601</v>
      </c>
      <c r="I95" s="53">
        <f>SmtRes!AD35</f>
        <v>51.24</v>
      </c>
      <c r="J95" s="54">
        <f>SmtRes!AD35*Source!I32*SmtRes!Y35</f>
        <v>133.27524</v>
      </c>
    </row>
    <row r="96" spans="1:10" ht="15.75">
      <c r="A96" s="47"/>
      <c r="B96" s="49" t="str">
        <f>SmtRes!I36</f>
        <v>2</v>
      </c>
      <c r="C96" s="50" t="str">
        <f>SmtRes!K36</f>
        <v>Затраты труда машинистов</v>
      </c>
      <c r="D96" s="51" t="str">
        <f>SmtRes!O36</f>
        <v>чел.час</v>
      </c>
      <c r="E96" s="118">
        <f>SmtRes!Y36</f>
        <v>0.006</v>
      </c>
      <c r="F96" s="119"/>
      <c r="G96" s="120"/>
      <c r="H96" s="52">
        <f>SmtRes!Y36*Source!I32</f>
        <v>0.018000000000000002</v>
      </c>
      <c r="I96" s="53">
        <f>SmtRes!AC36</f>
        <v>0</v>
      </c>
      <c r="J96" s="54">
        <f>SmtRes!AC36*Source!I32*SmtRes!Y36</f>
        <v>0</v>
      </c>
    </row>
    <row r="97" spans="1:10" ht="31.5">
      <c r="A97" s="47"/>
      <c r="B97" s="61" t="str">
        <f>SmtRes!I37</f>
        <v>021102</v>
      </c>
      <c r="C97" s="50" t="str">
        <f>SmtRes!K37</f>
        <v>Краны на автомобильном ходу при работе на монтаже технологического оборудования 10 т</v>
      </c>
      <c r="D97" s="51" t="str">
        <f>SmtRes!O37</f>
        <v>маш.ч</v>
      </c>
      <c r="E97" s="55"/>
      <c r="F97" s="119">
        <f>SmtRes!Y37</f>
        <v>0.003</v>
      </c>
      <c r="G97" s="120"/>
      <c r="H97" s="52">
        <f>SmtRes!Y37*Source!I32</f>
        <v>0.009000000000000001</v>
      </c>
      <c r="I97" s="51">
        <f>SmtRes!AB37</f>
        <v>410.67</v>
      </c>
      <c r="J97" s="54">
        <f>SmtRes!AB37*Source!I32*SmtRes!Y37</f>
        <v>3.69603</v>
      </c>
    </row>
    <row r="98" spans="1:10" ht="15.75">
      <c r="A98" s="47"/>
      <c r="B98" s="56"/>
      <c r="C98" s="57" t="s">
        <v>592</v>
      </c>
      <c r="D98" s="58"/>
      <c r="E98" s="59"/>
      <c r="F98" s="59"/>
      <c r="G98" s="60"/>
      <c r="H98" s="59"/>
      <c r="I98" s="62">
        <f>SmtRes!AC37</f>
        <v>66.28</v>
      </c>
      <c r="J98" s="54">
        <f>SmtRes!AC37*Source!I32*SmtRes!Y37</f>
        <v>0.59652</v>
      </c>
    </row>
    <row r="99" spans="1:10" ht="31.5">
      <c r="A99" s="47"/>
      <c r="B99" s="61" t="str">
        <f>SmtRes!I38</f>
        <v>040502</v>
      </c>
      <c r="C99" s="50" t="str">
        <f>SmtRes!K38</f>
        <v>Установки для сварки ручной дуговой (постоянного тока)</v>
      </c>
      <c r="D99" s="51" t="str">
        <f>SmtRes!O38</f>
        <v>маш.-ч</v>
      </c>
      <c r="E99" s="55"/>
      <c r="F99" s="119">
        <f>SmtRes!Y38</f>
        <v>0.039</v>
      </c>
      <c r="G99" s="120"/>
      <c r="H99" s="52">
        <f>SmtRes!Y38*Source!I32</f>
        <v>0.11699999999999999</v>
      </c>
      <c r="I99" s="51">
        <f>SmtRes!AB38</f>
        <v>15.45</v>
      </c>
      <c r="J99" s="54">
        <f>SmtRes!AB38*Source!I32*SmtRes!Y38</f>
        <v>1.8076499999999998</v>
      </c>
    </row>
    <row r="100" spans="1:10" ht="15.75">
      <c r="A100" s="47"/>
      <c r="B100" s="56"/>
      <c r="C100" s="57" t="s">
        <v>592</v>
      </c>
      <c r="D100" s="58"/>
      <c r="E100" s="59"/>
      <c r="F100" s="59"/>
      <c r="G100" s="60"/>
      <c r="H100" s="59"/>
      <c r="I100" s="62">
        <f>SmtRes!AC38</f>
        <v>0</v>
      </c>
      <c r="J100" s="54">
        <f>SmtRes!AC38*Source!I32*SmtRes!Y38</f>
        <v>0</v>
      </c>
    </row>
    <row r="101" spans="1:10" ht="15.75">
      <c r="A101" s="47"/>
      <c r="B101" s="61" t="str">
        <f>SmtRes!I39</f>
        <v>330206</v>
      </c>
      <c r="C101" s="50" t="str">
        <f>SmtRes!K39</f>
        <v>Дрели электрические</v>
      </c>
      <c r="D101" s="51" t="str">
        <f>SmtRes!O39</f>
        <v>маш.ч</v>
      </c>
      <c r="E101" s="55"/>
      <c r="F101" s="119">
        <f>SmtRes!Y39</f>
        <v>0.084</v>
      </c>
      <c r="G101" s="120"/>
      <c r="H101" s="52">
        <f>SmtRes!Y39*Source!I32</f>
        <v>0.252</v>
      </c>
      <c r="I101" s="51">
        <f>SmtRes!AB39</f>
        <v>4.01</v>
      </c>
      <c r="J101" s="54">
        <f>SmtRes!AB39*Source!I32*SmtRes!Y39</f>
        <v>1.01052</v>
      </c>
    </row>
    <row r="102" spans="1:10" ht="15.75">
      <c r="A102" s="47"/>
      <c r="B102" s="56"/>
      <c r="C102" s="57" t="s">
        <v>592</v>
      </c>
      <c r="D102" s="58"/>
      <c r="E102" s="59"/>
      <c r="F102" s="59"/>
      <c r="G102" s="60"/>
      <c r="H102" s="59"/>
      <c r="I102" s="62">
        <f>SmtRes!AC39</f>
        <v>0</v>
      </c>
      <c r="J102" s="54">
        <f>SmtRes!AC39*Source!I32*SmtRes!Y39</f>
        <v>0</v>
      </c>
    </row>
    <row r="103" spans="1:10" ht="15.75">
      <c r="A103" s="47"/>
      <c r="B103" s="61" t="str">
        <f>SmtRes!I40</f>
        <v>350451</v>
      </c>
      <c r="C103" s="50" t="str">
        <f>SmtRes!K40</f>
        <v>Прессы гидравлические с электроприводом</v>
      </c>
      <c r="D103" s="51" t="str">
        <f>SmtRes!O40</f>
        <v>маш.ч</v>
      </c>
      <c r="E103" s="55"/>
      <c r="F103" s="119">
        <f>SmtRes!Y40</f>
        <v>0.06</v>
      </c>
      <c r="G103" s="120"/>
      <c r="H103" s="52">
        <f>SmtRes!Y40*Source!I32</f>
        <v>0.18</v>
      </c>
      <c r="I103" s="51">
        <f>SmtRes!AB40</f>
        <v>3.32</v>
      </c>
      <c r="J103" s="54">
        <f>SmtRes!AB40*Source!I32*SmtRes!Y40</f>
        <v>0.5975999999999999</v>
      </c>
    </row>
    <row r="104" spans="1:10" ht="15.75">
      <c r="A104" s="47"/>
      <c r="B104" s="56"/>
      <c r="C104" s="57" t="s">
        <v>592</v>
      </c>
      <c r="D104" s="58"/>
      <c r="E104" s="59"/>
      <c r="F104" s="59"/>
      <c r="G104" s="60"/>
      <c r="H104" s="59"/>
      <c r="I104" s="62">
        <f>SmtRes!AC40</f>
        <v>0</v>
      </c>
      <c r="J104" s="54">
        <f>SmtRes!AC40*Source!I32*SmtRes!Y40</f>
        <v>0</v>
      </c>
    </row>
    <row r="105" spans="1:10" ht="31.5">
      <c r="A105" s="47"/>
      <c r="B105" s="61" t="str">
        <f>SmtRes!I41</f>
        <v>400002</v>
      </c>
      <c r="C105" s="50" t="str">
        <f>SmtRes!K41</f>
        <v>Автомобили бортовые грузоподъемностью до 8 т</v>
      </c>
      <c r="D105" s="51" t="str">
        <f>SmtRes!O41</f>
        <v>маш.ч</v>
      </c>
      <c r="E105" s="55"/>
      <c r="F105" s="119">
        <f>SmtRes!Y41</f>
        <v>0.003</v>
      </c>
      <c r="G105" s="120"/>
      <c r="H105" s="52">
        <f>SmtRes!Y41*Source!I32</f>
        <v>0.009000000000000001</v>
      </c>
      <c r="I105" s="51">
        <f>SmtRes!AB41</f>
        <v>290.01</v>
      </c>
      <c r="J105" s="54">
        <f>SmtRes!AB41*Source!I32*SmtRes!Y41</f>
        <v>2.61009</v>
      </c>
    </row>
    <row r="106" spans="1:10" ht="15.75">
      <c r="A106" s="47"/>
      <c r="B106" s="56"/>
      <c r="C106" s="57" t="s">
        <v>592</v>
      </c>
      <c r="D106" s="58"/>
      <c r="E106" s="59"/>
      <c r="F106" s="59"/>
      <c r="G106" s="60"/>
      <c r="H106" s="59"/>
      <c r="I106" s="62">
        <f>SmtRes!AC41</f>
        <v>104.55</v>
      </c>
      <c r="J106" s="54">
        <f>SmtRes!AC41*Source!I32*SmtRes!Y41</f>
        <v>0.94095</v>
      </c>
    </row>
    <row r="107" spans="1:10" ht="15.75">
      <c r="A107" s="63"/>
      <c r="B107" s="64"/>
      <c r="C107" s="65" t="s">
        <v>593</v>
      </c>
      <c r="D107" s="58"/>
      <c r="E107" s="66"/>
      <c r="F107" s="67"/>
      <c r="G107" s="67"/>
      <c r="H107" s="66"/>
      <c r="I107" s="68"/>
      <c r="J107" s="71">
        <f>Source!Q32</f>
        <v>9.72</v>
      </c>
    </row>
    <row r="108" spans="1:10" ht="15.75">
      <c r="A108" s="63"/>
      <c r="B108" s="69"/>
      <c r="C108" s="65" t="s">
        <v>594</v>
      </c>
      <c r="D108" s="70"/>
      <c r="E108" s="66"/>
      <c r="F108" s="67"/>
      <c r="G108" s="67"/>
      <c r="H108" s="66"/>
      <c r="I108" s="68"/>
      <c r="J108" s="71">
        <f>Source!R32</f>
        <v>1.54</v>
      </c>
    </row>
    <row r="109" spans="1:10" ht="15.75">
      <c r="A109" s="47"/>
      <c r="B109" s="61" t="str">
        <f>SmtRes!I42</f>
        <v>101-1924</v>
      </c>
      <c r="C109" s="72" t="str">
        <f>SmtRes!K42</f>
        <v>Электроды диаметром 4 мм Э42А</v>
      </c>
      <c r="D109" s="51" t="str">
        <f>SmtRes!O42</f>
        <v>кг</v>
      </c>
      <c r="E109" s="118">
        <f>SmtRes!Y42</f>
        <v>0</v>
      </c>
      <c r="F109" s="119"/>
      <c r="G109" s="120"/>
      <c r="H109" s="52">
        <f>SmtRes!Y42*Source!I32</f>
        <v>0</v>
      </c>
      <c r="I109" s="51">
        <f>SmtRes!AA42</f>
        <v>40.04</v>
      </c>
      <c r="J109" s="54">
        <f>SmtRes!AA42*Source!I32*SmtRes!Y42</f>
        <v>0</v>
      </c>
    </row>
    <row r="110" spans="1:10" ht="15.75">
      <c r="A110" s="47"/>
      <c r="B110" s="61" t="str">
        <f>SmtRes!I43</f>
        <v>101-1964</v>
      </c>
      <c r="C110" s="72" t="str">
        <f>SmtRes!K43</f>
        <v>Шпагат бумажный</v>
      </c>
      <c r="D110" s="51" t="str">
        <f>SmtRes!O43</f>
        <v>кг</v>
      </c>
      <c r="E110" s="118">
        <f>SmtRes!Y43</f>
        <v>0</v>
      </c>
      <c r="F110" s="119"/>
      <c r="G110" s="120"/>
      <c r="H110" s="52">
        <f>SmtRes!Y43*Source!I32</f>
        <v>0</v>
      </c>
      <c r="I110" s="51">
        <f>SmtRes!AA43</f>
        <v>20.82</v>
      </c>
      <c r="J110" s="54">
        <f>SmtRes!AA43*Source!I32*SmtRes!Y43</f>
        <v>0</v>
      </c>
    </row>
    <row r="111" spans="1:10" ht="15.75">
      <c r="A111" s="47"/>
      <c r="B111" s="61" t="str">
        <f>SmtRes!I44</f>
        <v>101-1977</v>
      </c>
      <c r="C111" s="72" t="str">
        <f>SmtRes!K44</f>
        <v>Болты строительные с гайками и шайбами</v>
      </c>
      <c r="D111" s="51" t="str">
        <f>SmtRes!O44</f>
        <v>кг</v>
      </c>
      <c r="E111" s="118">
        <f>SmtRes!Y44</f>
        <v>0</v>
      </c>
      <c r="F111" s="119"/>
      <c r="G111" s="120"/>
      <c r="H111" s="52">
        <f>SmtRes!Y44*Source!I32</f>
        <v>0</v>
      </c>
      <c r="I111" s="51">
        <f>SmtRes!AA44</f>
        <v>22.6</v>
      </c>
      <c r="J111" s="54">
        <f>SmtRes!AA44*Source!I32*SmtRes!Y44</f>
        <v>0</v>
      </c>
    </row>
    <row r="112" spans="1:10" ht="15.75">
      <c r="A112" s="47"/>
      <c r="B112" s="61" t="str">
        <f>SmtRes!I45</f>
        <v>101-9100</v>
      </c>
      <c r="C112" s="72" t="str">
        <f>SmtRes!K45</f>
        <v>Патроны для пристрелки</v>
      </c>
      <c r="D112" s="51" t="str">
        <f>SmtRes!O45</f>
        <v>10 шт.</v>
      </c>
      <c r="E112" s="118">
        <f>SmtRes!Y45</f>
        <v>0</v>
      </c>
      <c r="F112" s="119"/>
      <c r="G112" s="120"/>
      <c r="H112" s="52">
        <f>SmtRes!Y45*Source!I32</f>
        <v>0</v>
      </c>
      <c r="I112" s="51">
        <f>SmtRes!AA45</f>
        <v>10</v>
      </c>
      <c r="J112" s="54">
        <f>SmtRes!AA45*Source!I32*SmtRes!Y45</f>
        <v>0</v>
      </c>
    </row>
    <row r="113" spans="1:10" ht="15.75">
      <c r="A113" s="47"/>
      <c r="B113" s="61" t="str">
        <f>SmtRes!I46</f>
        <v>101-9103</v>
      </c>
      <c r="C113" s="72" t="str">
        <f>SmtRes!K46</f>
        <v>Дюбели распорные</v>
      </c>
      <c r="D113" s="51" t="str">
        <f>SmtRes!O46</f>
        <v>100 шт.</v>
      </c>
      <c r="E113" s="118">
        <f>SmtRes!Y46</f>
        <v>0</v>
      </c>
      <c r="F113" s="119"/>
      <c r="G113" s="120"/>
      <c r="H113" s="52">
        <f>SmtRes!Y46*Source!I32</f>
        <v>0</v>
      </c>
      <c r="I113" s="51">
        <f>SmtRes!AA46</f>
        <v>206.3</v>
      </c>
      <c r="J113" s="54">
        <f>SmtRes!AA46*Source!I32*SmtRes!Y46</f>
        <v>0</v>
      </c>
    </row>
    <row r="114" spans="1:10" ht="15.75">
      <c r="A114" s="47"/>
      <c r="B114" s="61" t="str">
        <f>SmtRes!I47</f>
        <v>101-9109</v>
      </c>
      <c r="C114" s="72" t="str">
        <f>SmtRes!K47</f>
        <v>Дюбели для пристрелки</v>
      </c>
      <c r="D114" s="51" t="str">
        <f>SmtRes!O47</f>
        <v>10 шт.</v>
      </c>
      <c r="E114" s="118">
        <f>SmtRes!Y47</f>
        <v>0</v>
      </c>
      <c r="F114" s="119"/>
      <c r="G114" s="120"/>
      <c r="H114" s="52">
        <f>SmtRes!Y47*Source!I32</f>
        <v>0</v>
      </c>
      <c r="I114" s="51">
        <f>SmtRes!AA47</f>
        <v>8</v>
      </c>
      <c r="J114" s="54">
        <f>SmtRes!AA47*Source!I32*SmtRes!Y47</f>
        <v>0</v>
      </c>
    </row>
    <row r="115" spans="1:10" ht="15.75">
      <c r="A115" s="47"/>
      <c r="B115" s="61" t="str">
        <f>SmtRes!I48</f>
        <v>101-9760</v>
      </c>
      <c r="C115" s="72" t="str">
        <f>SmtRes!K48</f>
        <v>Лак электроизоляционный 318</v>
      </c>
      <c r="D115" s="51" t="str">
        <f>SmtRes!O48</f>
        <v>кг</v>
      </c>
      <c r="E115" s="118">
        <f>SmtRes!Y48</f>
        <v>0</v>
      </c>
      <c r="F115" s="119"/>
      <c r="G115" s="120"/>
      <c r="H115" s="52">
        <f>SmtRes!Y48*Source!I32</f>
        <v>0</v>
      </c>
      <c r="I115" s="51">
        <f>SmtRes!AA48</f>
        <v>60</v>
      </c>
      <c r="J115" s="54">
        <f>SmtRes!AA48*Source!I32*SmtRes!Y48</f>
        <v>0</v>
      </c>
    </row>
    <row r="116" spans="1:10" ht="15.75">
      <c r="A116" s="47"/>
      <c r="B116" s="61" t="str">
        <f>SmtRes!I49</f>
        <v>101-9852</v>
      </c>
      <c r="C116" s="72" t="str">
        <f>SmtRes!K49</f>
        <v>Краска</v>
      </c>
      <c r="D116" s="51" t="str">
        <f>SmtRes!O49</f>
        <v>кг</v>
      </c>
      <c r="E116" s="118">
        <f>SmtRes!Y49</f>
        <v>0</v>
      </c>
      <c r="F116" s="119"/>
      <c r="G116" s="120"/>
      <c r="H116" s="52">
        <f>SmtRes!Y49*Source!I32</f>
        <v>0</v>
      </c>
      <c r="I116" s="51">
        <f>SmtRes!AA49</f>
        <v>41.07</v>
      </c>
      <c r="J116" s="54">
        <f>SmtRes!AA49*Source!I32*SmtRes!Y49</f>
        <v>0</v>
      </c>
    </row>
    <row r="117" spans="1:10" ht="31.5">
      <c r="A117" s="47"/>
      <c r="B117" s="61" t="str">
        <f>SmtRes!I50</f>
        <v>201-9408</v>
      </c>
      <c r="C117" s="72" t="str">
        <f>SmtRes!K50</f>
        <v>Конструкции стальные индивидуальные решетчатые сварные массой до 0,1 т</v>
      </c>
      <c r="D117" s="51" t="str">
        <f>SmtRes!O50</f>
        <v>т</v>
      </c>
      <c r="E117" s="118">
        <f>SmtRes!Y50</f>
        <v>0</v>
      </c>
      <c r="F117" s="119"/>
      <c r="G117" s="120"/>
      <c r="H117" s="52">
        <f>SmtRes!Y50*Source!I32</f>
        <v>0</v>
      </c>
      <c r="I117" s="51">
        <f>SmtRes!AA50</f>
        <v>18175.85</v>
      </c>
      <c r="J117" s="54">
        <f>SmtRes!AA50*Source!I32*SmtRes!Y50</f>
        <v>0</v>
      </c>
    </row>
    <row r="118" spans="1:10" ht="15.75">
      <c r="A118" s="47"/>
      <c r="B118" s="61" t="str">
        <f>SmtRes!I51</f>
        <v>500-9062</v>
      </c>
      <c r="C118" s="72" t="str">
        <f>SmtRes!K51</f>
        <v>Hаконечники кабельные</v>
      </c>
      <c r="D118" s="51" t="str">
        <f>SmtRes!O51</f>
        <v>шт.</v>
      </c>
      <c r="E118" s="118">
        <f>SmtRes!Y51</f>
        <v>0</v>
      </c>
      <c r="F118" s="119"/>
      <c r="G118" s="120"/>
      <c r="H118" s="52">
        <f>SmtRes!Y51*Source!I32</f>
        <v>0</v>
      </c>
      <c r="I118" s="51">
        <f>SmtRes!AA51</f>
        <v>33.49</v>
      </c>
      <c r="J118" s="54">
        <f>SmtRes!AA51*Source!I32*SmtRes!Y51</f>
        <v>0</v>
      </c>
    </row>
    <row r="119" spans="1:10" ht="15.75">
      <c r="A119" s="47"/>
      <c r="B119" s="61" t="str">
        <f>SmtRes!I52</f>
        <v>500-9081</v>
      </c>
      <c r="C119" s="72" t="str">
        <f>SmtRes!K52</f>
        <v>Перемычки гибкие, тип ПГС-50</v>
      </c>
      <c r="D119" s="51" t="str">
        <f>SmtRes!O52</f>
        <v>шт.</v>
      </c>
      <c r="E119" s="118">
        <f>SmtRes!Y52</f>
        <v>0</v>
      </c>
      <c r="F119" s="119"/>
      <c r="G119" s="120"/>
      <c r="H119" s="52">
        <f>SmtRes!Y52*Source!I32</f>
        <v>0</v>
      </c>
      <c r="I119" s="51">
        <f>SmtRes!AA52</f>
        <v>38.86</v>
      </c>
      <c r="J119" s="54">
        <f>SmtRes!AA52*Source!I32*SmtRes!Y52</f>
        <v>0</v>
      </c>
    </row>
    <row r="120" spans="1:10" ht="15.75">
      <c r="A120" s="47"/>
      <c r="B120" s="61" t="str">
        <f>SmtRes!I53</f>
        <v>500-9500</v>
      </c>
      <c r="C120" s="72" t="str">
        <f>SmtRes!K53</f>
        <v>Бирки маркировочные</v>
      </c>
      <c r="D120" s="51" t="str">
        <f>SmtRes!O53</f>
        <v>100 шт.</v>
      </c>
      <c r="E120" s="118">
        <f>SmtRes!Y53</f>
        <v>0</v>
      </c>
      <c r="F120" s="119"/>
      <c r="G120" s="120"/>
      <c r="H120" s="52">
        <f>SmtRes!Y53*Source!I32</f>
        <v>0</v>
      </c>
      <c r="I120" s="51">
        <f>SmtRes!AA53</f>
        <v>42</v>
      </c>
      <c r="J120" s="54">
        <f>SmtRes!AA53*Source!I32*SmtRes!Y53</f>
        <v>0</v>
      </c>
    </row>
    <row r="121" spans="1:10" ht="15.75">
      <c r="A121" s="47"/>
      <c r="B121" s="61" t="str">
        <f>SmtRes!I54</f>
        <v>500-9619</v>
      </c>
      <c r="C121" s="72" t="str">
        <f>SmtRes!K54</f>
        <v>Hитки швейные</v>
      </c>
      <c r="D121" s="51" t="str">
        <f>SmtRes!O54</f>
        <v>кг</v>
      </c>
      <c r="E121" s="118">
        <f>SmtRes!Y54</f>
        <v>0</v>
      </c>
      <c r="F121" s="119"/>
      <c r="G121" s="120"/>
      <c r="H121" s="52">
        <f>SmtRes!Y54*Source!I32</f>
        <v>0</v>
      </c>
      <c r="I121" s="51">
        <f>SmtRes!AA54</f>
        <v>193.68</v>
      </c>
      <c r="J121" s="54">
        <f>SmtRes!AA54*Source!I32*SmtRes!Y54</f>
        <v>0</v>
      </c>
    </row>
    <row r="122" spans="1:10" ht="15.75">
      <c r="A122" s="47"/>
      <c r="B122" s="61" t="str">
        <f>SmtRes!I55</f>
        <v>542-9033</v>
      </c>
      <c r="C122" s="72" t="str">
        <f>SmtRes!K55</f>
        <v>Вазелин технический</v>
      </c>
      <c r="D122" s="51" t="str">
        <f>SmtRes!O55</f>
        <v>кг</v>
      </c>
      <c r="E122" s="118">
        <f>SmtRes!Y55</f>
        <v>0</v>
      </c>
      <c r="F122" s="119"/>
      <c r="G122" s="120"/>
      <c r="H122" s="52">
        <f>SmtRes!Y55*Source!I32</f>
        <v>0</v>
      </c>
      <c r="I122" s="51">
        <f>SmtRes!AA55</f>
        <v>151.36</v>
      </c>
      <c r="J122" s="54">
        <f>SmtRes!AA55*Source!I32*SmtRes!Y55</f>
        <v>0</v>
      </c>
    </row>
    <row r="123" spans="1:10" ht="47.25">
      <c r="A123" s="47"/>
      <c r="B123" s="61" t="str">
        <f>SmtRes!I56</f>
        <v>544-0089</v>
      </c>
      <c r="C123" s="72" t="str">
        <f>SmtRes!K56</f>
        <v>Лента липкая изоляционная на поликасиновом компаунде марки ЛСЭПЛ, шириной 20-30 мм, толщиной от 0,14 до 0,19 мм включительно</v>
      </c>
      <c r="D123" s="51" t="str">
        <f>SmtRes!O56</f>
        <v>кг</v>
      </c>
      <c r="E123" s="118">
        <f>SmtRes!Y56</f>
        <v>0</v>
      </c>
      <c r="F123" s="119"/>
      <c r="G123" s="120"/>
      <c r="H123" s="52">
        <f>SmtRes!Y56*Source!I32</f>
        <v>0</v>
      </c>
      <c r="I123" s="51">
        <f>SmtRes!AA56</f>
        <v>146.06</v>
      </c>
      <c r="J123" s="54">
        <f>SmtRes!AA56*Source!I32*SmtRes!Y56</f>
        <v>0</v>
      </c>
    </row>
    <row r="124" spans="1:10" ht="15.75">
      <c r="A124" s="47"/>
      <c r="B124" s="73"/>
      <c r="C124" s="74" t="s">
        <v>595</v>
      </c>
      <c r="D124" s="48"/>
      <c r="E124" s="75"/>
      <c r="F124" s="75"/>
      <c r="G124" s="76"/>
      <c r="H124" s="77"/>
      <c r="I124" s="78"/>
      <c r="J124" s="92">
        <f>Source!P32</f>
        <v>0</v>
      </c>
    </row>
    <row r="125" spans="1:10" ht="15.75">
      <c r="A125" s="47"/>
      <c r="B125" s="79"/>
      <c r="C125" s="80" t="s">
        <v>114</v>
      </c>
      <c r="D125" s="93">
        <f>Source!AT32/100</f>
        <v>0.893</v>
      </c>
      <c r="E125" s="81"/>
      <c r="F125" s="82"/>
      <c r="G125" s="83"/>
      <c r="H125" s="84"/>
      <c r="I125" s="85"/>
      <c r="J125" s="94">
        <f>Source!X32</f>
        <v>120.39</v>
      </c>
    </row>
    <row r="126" spans="1:10" ht="15.75">
      <c r="A126" s="47"/>
      <c r="B126" s="86"/>
      <c r="C126" s="87" t="s">
        <v>116</v>
      </c>
      <c r="D126" s="93">
        <f>Source!AU32/100</f>
        <v>0.65</v>
      </c>
      <c r="E126" s="81"/>
      <c r="F126" s="88"/>
      <c r="G126" s="89"/>
      <c r="H126" s="90"/>
      <c r="I126" s="91"/>
      <c r="J126" s="54">
        <f>Source!Y32</f>
        <v>87.63</v>
      </c>
    </row>
    <row r="127" spans="1:10" ht="94.5">
      <c r="A127" s="46" t="str">
        <f>Source!E33</f>
        <v>6</v>
      </c>
      <c r="B127" s="42" t="str">
        <f>IF(Source!BJ33&lt;&gt;"",SUBSTITUTE(SUBSTITUTE(SUBSTITUTE(SUBSTITUTE(SUBSTITUTE(SUBSTITUTE(Source!BJ33,",",""),"сб."," "),"гл.","-"),"табл.","-"),"поз.","-"),"разд.","-"),Source!F33)&amp;" Кмат)*0"&amp;" Кэмм)*0,3"&amp;" Кзпм)*0,3"&amp;" Козп)*0,3"&amp;" Ктзс)*0,3"&amp;" Ктзм)*0,3"</f>
        <v>ГЭСНм  08-03-530-4 Кмат)*0 Кэмм)*0,3 Кзпм)*0,3 Козп)*0,3 Ктзс)*0,3 Ктзм)*0,3</v>
      </c>
      <c r="C127" s="40" t="str">
        <f>Source!G33</f>
        <v>Пускатели магнитные:  Пускатель магнитный общего назначения отдельностоящий, устанавливаемый на конструкции на стене или колонне на ток, А, до 40</v>
      </c>
      <c r="D127" s="41" t="str">
        <f>IF(Source!DW33="",Source!H33,Source!DW33)</f>
        <v>шт.</v>
      </c>
      <c r="E127" s="121" t="s">
        <v>591</v>
      </c>
      <c r="F127" s="121"/>
      <c r="G127" s="122"/>
      <c r="H127" s="43">
        <f>Source!I33</f>
        <v>7</v>
      </c>
      <c r="I127" s="44">
        <f>Source!AB33</f>
        <v>47.56940399999999</v>
      </c>
      <c r="J127" s="45">
        <f>Source!O33</f>
        <v>332.98</v>
      </c>
    </row>
    <row r="128" spans="1:10" ht="15.75">
      <c r="A128" s="47"/>
      <c r="B128" s="49" t="str">
        <f>SmtRes!I57</f>
        <v>1-3.7</v>
      </c>
      <c r="C128" s="50" t="str">
        <f>SmtRes!K57</f>
        <v>Затраты труда рабочих, разряд работ 3.7</v>
      </c>
      <c r="D128" s="51" t="str">
        <f>SmtRes!O57</f>
        <v>чел.-ч</v>
      </c>
      <c r="E128" s="123">
        <f>SmtRes!Y57</f>
        <v>0.951</v>
      </c>
      <c r="F128" s="124"/>
      <c r="G128" s="125"/>
      <c r="H128" s="52">
        <f>SmtRes!Y57*Source!I33</f>
        <v>6.657</v>
      </c>
      <c r="I128" s="53">
        <f>SmtRes!AD57</f>
        <v>48.01</v>
      </c>
      <c r="J128" s="54">
        <f>SmtRes!AD57*Source!I33*SmtRes!Y57</f>
        <v>319.60256999999996</v>
      </c>
    </row>
    <row r="129" spans="1:10" ht="15.75">
      <c r="A129" s="47"/>
      <c r="B129" s="49" t="str">
        <f>SmtRes!I58</f>
        <v>2</v>
      </c>
      <c r="C129" s="50" t="str">
        <f>SmtRes!K58</f>
        <v>Затраты труда машинистов</v>
      </c>
      <c r="D129" s="51" t="str">
        <f>SmtRes!O58</f>
        <v>чел.час</v>
      </c>
      <c r="E129" s="118">
        <f>SmtRes!Y58</f>
        <v>0.0036</v>
      </c>
      <c r="F129" s="119"/>
      <c r="G129" s="120"/>
      <c r="H129" s="52">
        <f>SmtRes!Y58*Source!I33</f>
        <v>0.0252</v>
      </c>
      <c r="I129" s="53">
        <f>SmtRes!AC58</f>
        <v>0</v>
      </c>
      <c r="J129" s="54">
        <f>SmtRes!AC58*Source!I33*SmtRes!Y58</f>
        <v>0</v>
      </c>
    </row>
    <row r="130" spans="1:10" ht="31.5">
      <c r="A130" s="47"/>
      <c r="B130" s="61" t="str">
        <f>SmtRes!I59</f>
        <v>021102</v>
      </c>
      <c r="C130" s="50" t="str">
        <f>SmtRes!K59</f>
        <v>Краны на автомобильном ходу при работе на монтаже технологического оборудования 10 т</v>
      </c>
      <c r="D130" s="51" t="str">
        <f>SmtRes!O59</f>
        <v>маш.ч</v>
      </c>
      <c r="E130" s="55"/>
      <c r="F130" s="119">
        <f>SmtRes!Y59</f>
        <v>0.0018</v>
      </c>
      <c r="G130" s="120"/>
      <c r="H130" s="52">
        <f>SmtRes!Y59*Source!I33</f>
        <v>0.0126</v>
      </c>
      <c r="I130" s="51">
        <f>SmtRes!AB59</f>
        <v>410.67</v>
      </c>
      <c r="J130" s="54">
        <f>SmtRes!AB59*Source!I33*SmtRes!Y59</f>
        <v>5.174442</v>
      </c>
    </row>
    <row r="131" spans="1:10" ht="15.75">
      <c r="A131" s="47"/>
      <c r="B131" s="56"/>
      <c r="C131" s="57" t="s">
        <v>592</v>
      </c>
      <c r="D131" s="58"/>
      <c r="E131" s="59"/>
      <c r="F131" s="59"/>
      <c r="G131" s="60"/>
      <c r="H131" s="59"/>
      <c r="I131" s="62">
        <f>SmtRes!AC59</f>
        <v>66.28</v>
      </c>
      <c r="J131" s="54">
        <f>SmtRes!AC59*Source!I33*SmtRes!Y59</f>
        <v>0.8351280000000001</v>
      </c>
    </row>
    <row r="132" spans="1:10" ht="31.5">
      <c r="A132" s="47"/>
      <c r="B132" s="61" t="str">
        <f>SmtRes!I60</f>
        <v>040502</v>
      </c>
      <c r="C132" s="50" t="str">
        <f>SmtRes!K60</f>
        <v>Установки для сварки ручной дуговой (постоянного тока)</v>
      </c>
      <c r="D132" s="51" t="str">
        <f>SmtRes!O60</f>
        <v>маш.-ч</v>
      </c>
      <c r="E132" s="55"/>
      <c r="F132" s="119">
        <f>SmtRes!Y60</f>
        <v>0.039</v>
      </c>
      <c r="G132" s="120"/>
      <c r="H132" s="52">
        <f>SmtRes!Y60*Source!I33</f>
        <v>0.273</v>
      </c>
      <c r="I132" s="51">
        <f>SmtRes!AB60</f>
        <v>15.45</v>
      </c>
      <c r="J132" s="54">
        <f>SmtRes!AB60*Source!I33*SmtRes!Y60</f>
        <v>4.217849999999999</v>
      </c>
    </row>
    <row r="133" spans="1:10" ht="15.75">
      <c r="A133" s="47"/>
      <c r="B133" s="56"/>
      <c r="C133" s="57" t="s">
        <v>592</v>
      </c>
      <c r="D133" s="58"/>
      <c r="E133" s="59"/>
      <c r="F133" s="59"/>
      <c r="G133" s="60"/>
      <c r="H133" s="59"/>
      <c r="I133" s="62">
        <f>SmtRes!AC60</f>
        <v>0</v>
      </c>
      <c r="J133" s="54">
        <f>SmtRes!AC60*Source!I33*SmtRes!Y60</f>
        <v>0</v>
      </c>
    </row>
    <row r="134" spans="1:10" ht="15.75">
      <c r="A134" s="47"/>
      <c r="B134" s="61" t="str">
        <f>SmtRes!I61</f>
        <v>330206</v>
      </c>
      <c r="C134" s="50" t="str">
        <f>SmtRes!K61</f>
        <v>Дрели электрические</v>
      </c>
      <c r="D134" s="51" t="str">
        <f>SmtRes!O61</f>
        <v>маш.ч</v>
      </c>
      <c r="E134" s="55"/>
      <c r="F134" s="119">
        <f>SmtRes!Y61</f>
        <v>0.012</v>
      </c>
      <c r="G134" s="120"/>
      <c r="H134" s="52">
        <f>SmtRes!Y61*Source!I33</f>
        <v>0.084</v>
      </c>
      <c r="I134" s="51">
        <f>SmtRes!AB61</f>
        <v>4.01</v>
      </c>
      <c r="J134" s="54">
        <f>SmtRes!AB61*Source!I33*SmtRes!Y61</f>
        <v>0.33684000000000003</v>
      </c>
    </row>
    <row r="135" spans="1:10" ht="15.75">
      <c r="A135" s="47"/>
      <c r="B135" s="56"/>
      <c r="C135" s="57" t="s">
        <v>592</v>
      </c>
      <c r="D135" s="58"/>
      <c r="E135" s="59"/>
      <c r="F135" s="59"/>
      <c r="G135" s="60"/>
      <c r="H135" s="59"/>
      <c r="I135" s="62">
        <f>SmtRes!AC61</f>
        <v>0</v>
      </c>
      <c r="J135" s="54">
        <f>SmtRes!AC61*Source!I33*SmtRes!Y61</f>
        <v>0</v>
      </c>
    </row>
    <row r="136" spans="1:10" ht="31.5">
      <c r="A136" s="47"/>
      <c r="B136" s="61" t="str">
        <f>SmtRes!I62</f>
        <v>400002</v>
      </c>
      <c r="C136" s="50" t="str">
        <f>SmtRes!K62</f>
        <v>Автомобили бортовые грузоподъемностью до 8 т</v>
      </c>
      <c r="D136" s="51" t="str">
        <f>SmtRes!O62</f>
        <v>маш.ч</v>
      </c>
      <c r="E136" s="55"/>
      <c r="F136" s="119">
        <f>SmtRes!Y62</f>
        <v>0.0018</v>
      </c>
      <c r="G136" s="120"/>
      <c r="H136" s="52">
        <f>SmtRes!Y62*Source!I33</f>
        <v>0.0126</v>
      </c>
      <c r="I136" s="51">
        <f>SmtRes!AB62</f>
        <v>290.01</v>
      </c>
      <c r="J136" s="54">
        <f>SmtRes!AB62*Source!I33*SmtRes!Y62</f>
        <v>3.6541259999999998</v>
      </c>
    </row>
    <row r="137" spans="1:10" ht="15.75">
      <c r="A137" s="47"/>
      <c r="B137" s="56"/>
      <c r="C137" s="57" t="s">
        <v>592</v>
      </c>
      <c r="D137" s="58"/>
      <c r="E137" s="59"/>
      <c r="F137" s="59"/>
      <c r="G137" s="60"/>
      <c r="H137" s="59"/>
      <c r="I137" s="62">
        <f>SmtRes!AC62</f>
        <v>104.55</v>
      </c>
      <c r="J137" s="54">
        <f>SmtRes!AC62*Source!I33*SmtRes!Y62</f>
        <v>1.3173300000000001</v>
      </c>
    </row>
    <row r="138" spans="1:10" ht="15.75">
      <c r="A138" s="63"/>
      <c r="B138" s="64"/>
      <c r="C138" s="65" t="s">
        <v>593</v>
      </c>
      <c r="D138" s="58"/>
      <c r="E138" s="66"/>
      <c r="F138" s="67"/>
      <c r="G138" s="67"/>
      <c r="H138" s="66"/>
      <c r="I138" s="68"/>
      <c r="J138" s="71">
        <f>Source!Q33</f>
        <v>13.38</v>
      </c>
    </row>
    <row r="139" spans="1:10" ht="15.75">
      <c r="A139" s="63"/>
      <c r="B139" s="69"/>
      <c r="C139" s="65" t="s">
        <v>594</v>
      </c>
      <c r="D139" s="70"/>
      <c r="E139" s="66"/>
      <c r="F139" s="67"/>
      <c r="G139" s="67"/>
      <c r="H139" s="66"/>
      <c r="I139" s="68"/>
      <c r="J139" s="71">
        <f>Source!R33</f>
        <v>2.15</v>
      </c>
    </row>
    <row r="140" spans="1:10" ht="15.75">
      <c r="A140" s="47"/>
      <c r="B140" s="61" t="str">
        <f>SmtRes!I63</f>
        <v>101-1924</v>
      </c>
      <c r="C140" s="72" t="str">
        <f>SmtRes!K63</f>
        <v>Электроды диаметром 4 мм Э42А</v>
      </c>
      <c r="D140" s="51" t="str">
        <f>SmtRes!O63</f>
        <v>кг</v>
      </c>
      <c r="E140" s="118">
        <f>SmtRes!Y63</f>
        <v>0</v>
      </c>
      <c r="F140" s="119"/>
      <c r="G140" s="120"/>
      <c r="H140" s="52">
        <f>SmtRes!Y63*Source!I33</f>
        <v>0</v>
      </c>
      <c r="I140" s="51">
        <f>SmtRes!AA63</f>
        <v>40.04</v>
      </c>
      <c r="J140" s="54">
        <f>SmtRes!AA63*Source!I33*SmtRes!Y63</f>
        <v>0</v>
      </c>
    </row>
    <row r="141" spans="1:10" ht="15.75">
      <c r="A141" s="47"/>
      <c r="B141" s="61" t="str">
        <f>SmtRes!I64</f>
        <v>101-1964</v>
      </c>
      <c r="C141" s="72" t="str">
        <f>SmtRes!K64</f>
        <v>Шпагат бумажный</v>
      </c>
      <c r="D141" s="51" t="str">
        <f>SmtRes!O64</f>
        <v>кг</v>
      </c>
      <c r="E141" s="118">
        <f>SmtRes!Y64</f>
        <v>0</v>
      </c>
      <c r="F141" s="119"/>
      <c r="G141" s="120"/>
      <c r="H141" s="52">
        <f>SmtRes!Y64*Source!I33</f>
        <v>0</v>
      </c>
      <c r="I141" s="51">
        <f>SmtRes!AA64</f>
        <v>20.82</v>
      </c>
      <c r="J141" s="54">
        <f>SmtRes!AA64*Source!I33*SmtRes!Y64</f>
        <v>0</v>
      </c>
    </row>
    <row r="142" spans="1:10" ht="15.75">
      <c r="A142" s="47"/>
      <c r="B142" s="61" t="str">
        <f>SmtRes!I65</f>
        <v>101-1977</v>
      </c>
      <c r="C142" s="72" t="str">
        <f>SmtRes!K65</f>
        <v>Болты строительные с гайками и шайбами</v>
      </c>
      <c r="D142" s="51" t="str">
        <f>SmtRes!O65</f>
        <v>кг</v>
      </c>
      <c r="E142" s="118">
        <f>SmtRes!Y65</f>
        <v>0</v>
      </c>
      <c r="F142" s="119"/>
      <c r="G142" s="120"/>
      <c r="H142" s="52">
        <f>SmtRes!Y65*Source!I33</f>
        <v>0</v>
      </c>
      <c r="I142" s="51">
        <f>SmtRes!AA65</f>
        <v>22.6</v>
      </c>
      <c r="J142" s="54">
        <f>SmtRes!AA65*Source!I33*SmtRes!Y65</f>
        <v>0</v>
      </c>
    </row>
    <row r="143" spans="1:10" ht="15.75">
      <c r="A143" s="47"/>
      <c r="B143" s="61" t="str">
        <f>SmtRes!I66</f>
        <v>101-9100</v>
      </c>
      <c r="C143" s="72" t="str">
        <f>SmtRes!K66</f>
        <v>Патроны для пристрелки</v>
      </c>
      <c r="D143" s="51" t="str">
        <f>SmtRes!O66</f>
        <v>10 шт.</v>
      </c>
      <c r="E143" s="118">
        <f>SmtRes!Y66</f>
        <v>0</v>
      </c>
      <c r="F143" s="119"/>
      <c r="G143" s="120"/>
      <c r="H143" s="52">
        <f>SmtRes!Y66*Source!I33</f>
        <v>0</v>
      </c>
      <c r="I143" s="51">
        <f>SmtRes!AA66</f>
        <v>10</v>
      </c>
      <c r="J143" s="54">
        <f>SmtRes!AA66*Source!I33*SmtRes!Y66</f>
        <v>0</v>
      </c>
    </row>
    <row r="144" spans="1:10" ht="15.75">
      <c r="A144" s="47"/>
      <c r="B144" s="61" t="str">
        <f>SmtRes!I67</f>
        <v>101-9103</v>
      </c>
      <c r="C144" s="72" t="str">
        <f>SmtRes!K67</f>
        <v>Дюбели распорные</v>
      </c>
      <c r="D144" s="51" t="str">
        <f>SmtRes!O67</f>
        <v>100 шт.</v>
      </c>
      <c r="E144" s="118">
        <f>SmtRes!Y67</f>
        <v>0</v>
      </c>
      <c r="F144" s="119"/>
      <c r="G144" s="120"/>
      <c r="H144" s="52">
        <f>SmtRes!Y67*Source!I33</f>
        <v>0</v>
      </c>
      <c r="I144" s="51">
        <f>SmtRes!AA67</f>
        <v>206.3</v>
      </c>
      <c r="J144" s="54">
        <f>SmtRes!AA67*Source!I33*SmtRes!Y67</f>
        <v>0</v>
      </c>
    </row>
    <row r="145" spans="1:10" ht="15.75">
      <c r="A145" s="47"/>
      <c r="B145" s="61" t="str">
        <f>SmtRes!I68</f>
        <v>101-9109</v>
      </c>
      <c r="C145" s="72" t="str">
        <f>SmtRes!K68</f>
        <v>Дюбели для пристрелки</v>
      </c>
      <c r="D145" s="51" t="str">
        <f>SmtRes!O68</f>
        <v>10 шт.</v>
      </c>
      <c r="E145" s="118">
        <f>SmtRes!Y68</f>
        <v>0</v>
      </c>
      <c r="F145" s="119"/>
      <c r="G145" s="120"/>
      <c r="H145" s="52">
        <f>SmtRes!Y68*Source!I33</f>
        <v>0</v>
      </c>
      <c r="I145" s="51">
        <f>SmtRes!AA68</f>
        <v>8</v>
      </c>
      <c r="J145" s="54">
        <f>SmtRes!AA68*Source!I33*SmtRes!Y68</f>
        <v>0</v>
      </c>
    </row>
    <row r="146" spans="1:10" ht="15.75">
      <c r="A146" s="47"/>
      <c r="B146" s="61" t="str">
        <f>SmtRes!I69</f>
        <v>101-9760</v>
      </c>
      <c r="C146" s="72" t="str">
        <f>SmtRes!K69</f>
        <v>Лак электроизоляционный 318</v>
      </c>
      <c r="D146" s="51" t="str">
        <f>SmtRes!O69</f>
        <v>кг</v>
      </c>
      <c r="E146" s="118">
        <f>SmtRes!Y69</f>
        <v>0</v>
      </c>
      <c r="F146" s="119"/>
      <c r="G146" s="120"/>
      <c r="H146" s="52">
        <f>SmtRes!Y69*Source!I33</f>
        <v>0</v>
      </c>
      <c r="I146" s="51">
        <f>SmtRes!AA69</f>
        <v>60</v>
      </c>
      <c r="J146" s="54">
        <f>SmtRes!AA69*Source!I33*SmtRes!Y69</f>
        <v>0</v>
      </c>
    </row>
    <row r="147" spans="1:10" ht="15.75">
      <c r="A147" s="47"/>
      <c r="B147" s="61" t="str">
        <f>SmtRes!I70</f>
        <v>101-9852</v>
      </c>
      <c r="C147" s="72" t="str">
        <f>SmtRes!K70</f>
        <v>Краска</v>
      </c>
      <c r="D147" s="51" t="str">
        <f>SmtRes!O70</f>
        <v>кг</v>
      </c>
      <c r="E147" s="118">
        <f>SmtRes!Y70</f>
        <v>0</v>
      </c>
      <c r="F147" s="119"/>
      <c r="G147" s="120"/>
      <c r="H147" s="52">
        <f>SmtRes!Y70*Source!I33</f>
        <v>0</v>
      </c>
      <c r="I147" s="51">
        <f>SmtRes!AA70</f>
        <v>41.07</v>
      </c>
      <c r="J147" s="54">
        <f>SmtRes!AA70*Source!I33*SmtRes!Y70</f>
        <v>0</v>
      </c>
    </row>
    <row r="148" spans="1:10" ht="31.5">
      <c r="A148" s="47"/>
      <c r="B148" s="61" t="str">
        <f>SmtRes!I71</f>
        <v>201-9408</v>
      </c>
      <c r="C148" s="72" t="str">
        <f>SmtRes!K71</f>
        <v>Конструкции стальные индивидуальные решетчатые сварные массой до 0,1 т</v>
      </c>
      <c r="D148" s="51" t="str">
        <f>SmtRes!O71</f>
        <v>т</v>
      </c>
      <c r="E148" s="118">
        <f>SmtRes!Y71</f>
        <v>0</v>
      </c>
      <c r="F148" s="119"/>
      <c r="G148" s="120"/>
      <c r="H148" s="52">
        <f>SmtRes!Y71*Source!I33</f>
        <v>0</v>
      </c>
      <c r="I148" s="51">
        <f>SmtRes!AA71</f>
        <v>18175.85</v>
      </c>
      <c r="J148" s="54">
        <f>SmtRes!AA71*Source!I33*SmtRes!Y71</f>
        <v>0</v>
      </c>
    </row>
    <row r="149" spans="1:10" ht="15.75">
      <c r="A149" s="47"/>
      <c r="B149" s="61" t="str">
        <f>SmtRes!I72</f>
        <v>500-9081</v>
      </c>
      <c r="C149" s="72" t="str">
        <f>SmtRes!K72</f>
        <v>Перемычки гибкие, тип ПГС-50</v>
      </c>
      <c r="D149" s="51" t="str">
        <f>SmtRes!O72</f>
        <v>шт.</v>
      </c>
      <c r="E149" s="118">
        <f>SmtRes!Y72</f>
        <v>0</v>
      </c>
      <c r="F149" s="119"/>
      <c r="G149" s="120"/>
      <c r="H149" s="52">
        <f>SmtRes!Y72*Source!I33</f>
        <v>0</v>
      </c>
      <c r="I149" s="51">
        <f>SmtRes!AA72</f>
        <v>38.86</v>
      </c>
      <c r="J149" s="54">
        <f>SmtRes!AA72*Source!I33*SmtRes!Y72</f>
        <v>0</v>
      </c>
    </row>
    <row r="150" spans="1:10" ht="15.75">
      <c r="A150" s="47"/>
      <c r="B150" s="61" t="str">
        <f>SmtRes!I73</f>
        <v>500-9500</v>
      </c>
      <c r="C150" s="72" t="str">
        <f>SmtRes!K73</f>
        <v>Бирки маркировочные</v>
      </c>
      <c r="D150" s="51" t="str">
        <f>SmtRes!O73</f>
        <v>100 шт.</v>
      </c>
      <c r="E150" s="118">
        <f>SmtRes!Y73</f>
        <v>0</v>
      </c>
      <c r="F150" s="119"/>
      <c r="G150" s="120"/>
      <c r="H150" s="52">
        <f>SmtRes!Y73*Source!I33</f>
        <v>0</v>
      </c>
      <c r="I150" s="51">
        <f>SmtRes!AA73</f>
        <v>42</v>
      </c>
      <c r="J150" s="54">
        <f>SmtRes!AA73*Source!I33*SmtRes!Y73</f>
        <v>0</v>
      </c>
    </row>
    <row r="151" spans="1:10" ht="15.75">
      <c r="A151" s="47"/>
      <c r="B151" s="61" t="str">
        <f>SmtRes!I74</f>
        <v>500-9502</v>
      </c>
      <c r="C151" s="72" t="str">
        <f>SmtRes!K74</f>
        <v>Бирки-оконцеватели</v>
      </c>
      <c r="D151" s="51" t="str">
        <f>SmtRes!O74</f>
        <v>100 шт.</v>
      </c>
      <c r="E151" s="118">
        <f>SmtRes!Y74</f>
        <v>0</v>
      </c>
      <c r="F151" s="119"/>
      <c r="G151" s="120"/>
      <c r="H151" s="52">
        <f>SmtRes!Y74*Source!I33</f>
        <v>0</v>
      </c>
      <c r="I151" s="51">
        <f>SmtRes!AA74</f>
        <v>34.26</v>
      </c>
      <c r="J151" s="54">
        <f>SmtRes!AA74*Source!I33*SmtRes!Y74</f>
        <v>0</v>
      </c>
    </row>
    <row r="152" spans="1:10" ht="15.75">
      <c r="A152" s="47"/>
      <c r="B152" s="61" t="str">
        <f>SmtRes!I75</f>
        <v>500-9619</v>
      </c>
      <c r="C152" s="72" t="str">
        <f>SmtRes!K75</f>
        <v>Hитки швейные</v>
      </c>
      <c r="D152" s="51" t="str">
        <f>SmtRes!O75</f>
        <v>кг</v>
      </c>
      <c r="E152" s="118">
        <f>SmtRes!Y75</f>
        <v>0</v>
      </c>
      <c r="F152" s="119"/>
      <c r="G152" s="120"/>
      <c r="H152" s="52">
        <f>SmtRes!Y75*Source!I33</f>
        <v>0</v>
      </c>
      <c r="I152" s="51">
        <f>SmtRes!AA75</f>
        <v>193.68</v>
      </c>
      <c r="J152" s="54">
        <f>SmtRes!AA75*Source!I33*SmtRes!Y75</f>
        <v>0</v>
      </c>
    </row>
    <row r="153" spans="1:10" ht="15.75">
      <c r="A153" s="47"/>
      <c r="B153" s="61" t="str">
        <f>SmtRes!I76</f>
        <v>542-9033</v>
      </c>
      <c r="C153" s="72" t="str">
        <f>SmtRes!K76</f>
        <v>Вазелин технический</v>
      </c>
      <c r="D153" s="51" t="str">
        <f>SmtRes!O76</f>
        <v>кг</v>
      </c>
      <c r="E153" s="118">
        <f>SmtRes!Y76</f>
        <v>0</v>
      </c>
      <c r="F153" s="119"/>
      <c r="G153" s="120"/>
      <c r="H153" s="52">
        <f>SmtRes!Y76*Source!I33</f>
        <v>0</v>
      </c>
      <c r="I153" s="51">
        <f>SmtRes!AA76</f>
        <v>151.36</v>
      </c>
      <c r="J153" s="54">
        <f>SmtRes!AA76*Source!I33*SmtRes!Y76</f>
        <v>0</v>
      </c>
    </row>
    <row r="154" spans="1:10" ht="47.25">
      <c r="A154" s="47"/>
      <c r="B154" s="61" t="str">
        <f>SmtRes!I77</f>
        <v>544-0089</v>
      </c>
      <c r="C154" s="72" t="str">
        <f>SmtRes!K77</f>
        <v>Лента липкая изоляционная на поликасиновом компаунде марки ЛСЭПЛ, шириной 20-30 мм, толщиной от 0,14 до 0,19 мм включительно</v>
      </c>
      <c r="D154" s="51" t="str">
        <f>SmtRes!O77</f>
        <v>кг</v>
      </c>
      <c r="E154" s="118">
        <f>SmtRes!Y77</f>
        <v>0</v>
      </c>
      <c r="F154" s="119"/>
      <c r="G154" s="120"/>
      <c r="H154" s="52">
        <f>SmtRes!Y77*Source!I33</f>
        <v>0</v>
      </c>
      <c r="I154" s="51">
        <f>SmtRes!AA77</f>
        <v>146.06</v>
      </c>
      <c r="J154" s="54">
        <f>SmtRes!AA77*Source!I33*SmtRes!Y77</f>
        <v>0</v>
      </c>
    </row>
    <row r="155" spans="1:10" ht="15.75">
      <c r="A155" s="47"/>
      <c r="B155" s="73"/>
      <c r="C155" s="74" t="s">
        <v>595</v>
      </c>
      <c r="D155" s="48"/>
      <c r="E155" s="75"/>
      <c r="F155" s="75"/>
      <c r="G155" s="76"/>
      <c r="H155" s="77"/>
      <c r="I155" s="78"/>
      <c r="J155" s="92">
        <f>Source!P33</f>
        <v>0</v>
      </c>
    </row>
    <row r="156" spans="1:10" ht="15.75">
      <c r="A156" s="47"/>
      <c r="B156" s="79"/>
      <c r="C156" s="80" t="s">
        <v>114</v>
      </c>
      <c r="D156" s="93">
        <f>Source!AT33/100</f>
        <v>0.893</v>
      </c>
      <c r="E156" s="81"/>
      <c r="F156" s="82"/>
      <c r="G156" s="83"/>
      <c r="H156" s="84"/>
      <c r="I156" s="85"/>
      <c r="J156" s="94">
        <f>Source!X33</f>
        <v>287.32</v>
      </c>
    </row>
    <row r="157" spans="1:10" ht="15.75">
      <c r="A157" s="47"/>
      <c r="B157" s="86"/>
      <c r="C157" s="87" t="s">
        <v>116</v>
      </c>
      <c r="D157" s="93">
        <f>Source!AU33/100</f>
        <v>0.65</v>
      </c>
      <c r="E157" s="81"/>
      <c r="F157" s="88"/>
      <c r="G157" s="89"/>
      <c r="H157" s="90"/>
      <c r="I157" s="91"/>
      <c r="J157" s="54">
        <f>Source!Y33</f>
        <v>209.14</v>
      </c>
    </row>
    <row r="158" spans="1:10" ht="94.5">
      <c r="A158" s="46" t="str">
        <f>Source!E34</f>
        <v>7</v>
      </c>
      <c r="B158" s="42" t="str">
        <f>IF(Source!BJ34&lt;&gt;"",SUBSTITUTE(SUBSTITUTE(SUBSTITUTE(SUBSTITUTE(SUBSTITUTE(SUBSTITUTE(Source!BJ34,",",""),"сб."," "),"гл.","-"),"табл.","-"),"поз.","-"),"разд.","-"),Source!F34)&amp;" Кмат)*0"&amp;" Кэмм)*0,3"&amp;" Кзпм)*0,3"&amp;" Козп)*0,3"&amp;" Ктзс)*0,3"&amp;" Ктзм)*0,3"</f>
        <v>ГЭСНм  08-03-591-9 Кмат)*0 Кэмм)*0,3 Кзпм)*0,3 Козп)*0,3 Ктзс)*0,3 Ктзм)*0,3</v>
      </c>
      <c r="C158" s="40" t="str">
        <f>Source!G34</f>
        <v>Выключатели, переключатели и штепсельные розетки:  Розетка штепсельная утопленного типа при скрытой проводке</v>
      </c>
      <c r="D158" s="41" t="str">
        <f>IF(Source!DW34="",Source!H34,Source!DW34)</f>
        <v>100 шт.</v>
      </c>
      <c r="E158" s="121" t="s">
        <v>591</v>
      </c>
      <c r="F158" s="121"/>
      <c r="G158" s="122"/>
      <c r="H158" s="43">
        <f>Source!I34</f>
        <v>1.16</v>
      </c>
      <c r="I158" s="44">
        <f>Source!AB34</f>
        <v>594.0813599999999</v>
      </c>
      <c r="J158" s="45">
        <f>Source!O34</f>
        <v>689.13</v>
      </c>
    </row>
    <row r="159" spans="1:10" ht="15.75">
      <c r="A159" s="47"/>
      <c r="B159" s="49" t="str">
        <f>SmtRes!I78</f>
        <v>1-4.2</v>
      </c>
      <c r="C159" s="50" t="str">
        <f>SmtRes!K78</f>
        <v>Затраты труда рабочих, разряд работ 4.2</v>
      </c>
      <c r="D159" s="51" t="str">
        <f>SmtRes!O78</f>
        <v>чел.-ч</v>
      </c>
      <c r="E159" s="123">
        <f>SmtRes!Y78</f>
        <v>11.43</v>
      </c>
      <c r="F159" s="124"/>
      <c r="G159" s="125"/>
      <c r="H159" s="52">
        <f>SmtRes!Y78*Source!I34</f>
        <v>13.258799999999999</v>
      </c>
      <c r="I159" s="53">
        <f>SmtRes!AD78</f>
        <v>51.24</v>
      </c>
      <c r="J159" s="54">
        <f>SmtRes!AD78*Source!I34*SmtRes!Y78</f>
        <v>679.380912</v>
      </c>
    </row>
    <row r="160" spans="1:10" ht="15.75">
      <c r="A160" s="47"/>
      <c r="B160" s="49" t="str">
        <f>SmtRes!I79</f>
        <v>2</v>
      </c>
      <c r="C160" s="50" t="str">
        <f>SmtRes!K79</f>
        <v>Затраты труда машинистов</v>
      </c>
      <c r="D160" s="51" t="str">
        <f>SmtRes!O79</f>
        <v>чел.час</v>
      </c>
      <c r="E160" s="118">
        <f>SmtRes!Y79</f>
        <v>0.024</v>
      </c>
      <c r="F160" s="119"/>
      <c r="G160" s="120"/>
      <c r="H160" s="52">
        <f>SmtRes!Y79*Source!I34</f>
        <v>0.02784</v>
      </c>
      <c r="I160" s="53">
        <f>SmtRes!AC79</f>
        <v>0</v>
      </c>
      <c r="J160" s="54">
        <f>SmtRes!AC79*Source!I34*SmtRes!Y79</f>
        <v>0</v>
      </c>
    </row>
    <row r="161" spans="1:10" ht="31.5">
      <c r="A161" s="47"/>
      <c r="B161" s="61" t="str">
        <f>SmtRes!I80</f>
        <v>021102</v>
      </c>
      <c r="C161" s="50" t="str">
        <f>SmtRes!K80</f>
        <v>Краны на автомобильном ходу при работе на монтаже технологического оборудования 10 т</v>
      </c>
      <c r="D161" s="51" t="str">
        <f>SmtRes!O80</f>
        <v>маш.ч</v>
      </c>
      <c r="E161" s="55"/>
      <c r="F161" s="119">
        <f>SmtRes!Y80</f>
        <v>0.012</v>
      </c>
      <c r="G161" s="120"/>
      <c r="H161" s="52">
        <f>SmtRes!Y80*Source!I34</f>
        <v>0.01392</v>
      </c>
      <c r="I161" s="51">
        <f>SmtRes!AB80</f>
        <v>410.67</v>
      </c>
      <c r="J161" s="54">
        <f>SmtRes!AB80*Source!I34*SmtRes!Y80</f>
        <v>5.716526399999999</v>
      </c>
    </row>
    <row r="162" spans="1:10" ht="15.75">
      <c r="A162" s="47"/>
      <c r="B162" s="56"/>
      <c r="C162" s="57" t="s">
        <v>592</v>
      </c>
      <c r="D162" s="58"/>
      <c r="E162" s="59"/>
      <c r="F162" s="59"/>
      <c r="G162" s="60"/>
      <c r="H162" s="59"/>
      <c r="I162" s="62">
        <f>SmtRes!AC80</f>
        <v>66.28</v>
      </c>
      <c r="J162" s="54">
        <f>SmtRes!AC80*Source!I34*SmtRes!Y80</f>
        <v>0.9226176</v>
      </c>
    </row>
    <row r="163" spans="1:10" ht="31.5">
      <c r="A163" s="47"/>
      <c r="B163" s="61" t="str">
        <f>SmtRes!I81</f>
        <v>400002</v>
      </c>
      <c r="C163" s="50" t="str">
        <f>SmtRes!K81</f>
        <v>Автомобили бортовые грузоподъемностью до 8 т</v>
      </c>
      <c r="D163" s="51" t="str">
        <f>SmtRes!O81</f>
        <v>маш.ч</v>
      </c>
      <c r="E163" s="55"/>
      <c r="F163" s="119">
        <f>SmtRes!Y81</f>
        <v>0.012</v>
      </c>
      <c r="G163" s="120"/>
      <c r="H163" s="52">
        <f>SmtRes!Y81*Source!I34</f>
        <v>0.01392</v>
      </c>
      <c r="I163" s="51">
        <f>SmtRes!AB81</f>
        <v>290.01</v>
      </c>
      <c r="J163" s="54">
        <f>SmtRes!AB81*Source!I34*SmtRes!Y81</f>
        <v>4.0369392</v>
      </c>
    </row>
    <row r="164" spans="1:10" ht="15.75">
      <c r="A164" s="47"/>
      <c r="B164" s="56"/>
      <c r="C164" s="57" t="s">
        <v>592</v>
      </c>
      <c r="D164" s="58"/>
      <c r="E164" s="59"/>
      <c r="F164" s="59"/>
      <c r="G164" s="60"/>
      <c r="H164" s="59"/>
      <c r="I164" s="62">
        <f>SmtRes!AC81</f>
        <v>104.55</v>
      </c>
      <c r="J164" s="54">
        <f>SmtRes!AC81*Source!I34*SmtRes!Y81</f>
        <v>1.455336</v>
      </c>
    </row>
    <row r="165" spans="1:10" ht="15.75">
      <c r="A165" s="63"/>
      <c r="B165" s="64"/>
      <c r="C165" s="65" t="s">
        <v>593</v>
      </c>
      <c r="D165" s="58"/>
      <c r="E165" s="66"/>
      <c r="F165" s="67"/>
      <c r="G165" s="67"/>
      <c r="H165" s="66"/>
      <c r="I165" s="68"/>
      <c r="J165" s="71">
        <f>Source!Q34</f>
        <v>9.75</v>
      </c>
    </row>
    <row r="166" spans="1:10" ht="15.75">
      <c r="A166" s="63"/>
      <c r="B166" s="69"/>
      <c r="C166" s="65" t="s">
        <v>594</v>
      </c>
      <c r="D166" s="70"/>
      <c r="E166" s="66"/>
      <c r="F166" s="67"/>
      <c r="G166" s="67"/>
      <c r="H166" s="66"/>
      <c r="I166" s="68"/>
      <c r="J166" s="71">
        <f>Source!R34</f>
        <v>2.38</v>
      </c>
    </row>
    <row r="167" spans="1:10" ht="15.75">
      <c r="A167" s="47"/>
      <c r="B167" s="61" t="str">
        <f>SmtRes!I82</f>
        <v>101-0219</v>
      </c>
      <c r="C167" s="72" t="str">
        <f>SmtRes!K82</f>
        <v>Гипсовые вяжущие Г-3</v>
      </c>
      <c r="D167" s="51" t="str">
        <f>SmtRes!O82</f>
        <v>т</v>
      </c>
      <c r="E167" s="118">
        <f>SmtRes!Y82</f>
        <v>0</v>
      </c>
      <c r="F167" s="119"/>
      <c r="G167" s="120"/>
      <c r="H167" s="52">
        <f>SmtRes!Y82*Source!I34</f>
        <v>0</v>
      </c>
      <c r="I167" s="51">
        <f>SmtRes!AA82</f>
        <v>2861.52</v>
      </c>
      <c r="J167" s="54">
        <f>SmtRes!AA82*Source!I34*SmtRes!Y82</f>
        <v>0</v>
      </c>
    </row>
    <row r="168" spans="1:10" ht="15.75">
      <c r="A168" s="47"/>
      <c r="B168" s="61" t="str">
        <f>SmtRes!I83</f>
        <v>101-1977</v>
      </c>
      <c r="C168" s="72" t="str">
        <f>SmtRes!K83</f>
        <v>Болты строительные с гайками и шайбами</v>
      </c>
      <c r="D168" s="51" t="str">
        <f>SmtRes!O83</f>
        <v>кг</v>
      </c>
      <c r="E168" s="118">
        <f>SmtRes!Y83</f>
        <v>0</v>
      </c>
      <c r="F168" s="119"/>
      <c r="G168" s="120"/>
      <c r="H168" s="52">
        <f>SmtRes!Y83*Source!I34</f>
        <v>0</v>
      </c>
      <c r="I168" s="51">
        <f>SmtRes!AA83</f>
        <v>22.6</v>
      </c>
      <c r="J168" s="54">
        <f>SmtRes!AA83*Source!I34*SmtRes!Y83</f>
        <v>0</v>
      </c>
    </row>
    <row r="169" spans="1:10" ht="15.75">
      <c r="A169" s="47"/>
      <c r="B169" s="61" t="str">
        <f>SmtRes!I84</f>
        <v>500-9061</v>
      </c>
      <c r="C169" s="72" t="str">
        <f>SmtRes!K84</f>
        <v>Втулки изолирующие</v>
      </c>
      <c r="D169" s="51" t="str">
        <f>SmtRes!O84</f>
        <v>шт.</v>
      </c>
      <c r="E169" s="118">
        <f>SmtRes!Y84</f>
        <v>0</v>
      </c>
      <c r="F169" s="119"/>
      <c r="G169" s="120"/>
      <c r="H169" s="52">
        <f>SmtRes!Y84*Source!I34</f>
        <v>0</v>
      </c>
      <c r="I169" s="51">
        <f>SmtRes!AA84</f>
        <v>3.25</v>
      </c>
      <c r="J169" s="54">
        <f>SmtRes!AA84*Source!I34*SmtRes!Y84</f>
        <v>0</v>
      </c>
    </row>
    <row r="170" spans="1:10" ht="47.25">
      <c r="A170" s="47"/>
      <c r="B170" s="61" t="str">
        <f>SmtRes!I85</f>
        <v>544-0089</v>
      </c>
      <c r="C170" s="72" t="str">
        <f>SmtRes!K85</f>
        <v>Лента липкая изоляционная на поликасиновом компаунде марки ЛСЭПЛ, шириной 20-30 мм, толщиной от 0,14 до 0,19 мм включительно</v>
      </c>
      <c r="D170" s="51" t="str">
        <f>SmtRes!O85</f>
        <v>кг</v>
      </c>
      <c r="E170" s="118">
        <f>SmtRes!Y85</f>
        <v>0</v>
      </c>
      <c r="F170" s="119"/>
      <c r="G170" s="120"/>
      <c r="H170" s="52">
        <f>SmtRes!Y85*Source!I34</f>
        <v>0</v>
      </c>
      <c r="I170" s="51">
        <f>SmtRes!AA85</f>
        <v>146.06</v>
      </c>
      <c r="J170" s="54">
        <f>SmtRes!AA85*Source!I34*SmtRes!Y85</f>
        <v>0</v>
      </c>
    </row>
    <row r="171" spans="1:10" ht="15.75">
      <c r="A171" s="47"/>
      <c r="B171" s="73"/>
      <c r="C171" s="74" t="s">
        <v>595</v>
      </c>
      <c r="D171" s="48"/>
      <c r="E171" s="75"/>
      <c r="F171" s="75"/>
      <c r="G171" s="76"/>
      <c r="H171" s="77"/>
      <c r="I171" s="78"/>
      <c r="J171" s="92">
        <f>Source!P34</f>
        <v>0</v>
      </c>
    </row>
    <row r="172" spans="1:10" ht="15.75">
      <c r="A172" s="47"/>
      <c r="B172" s="79"/>
      <c r="C172" s="80" t="s">
        <v>114</v>
      </c>
      <c r="D172" s="93">
        <f>Source!AT34/100</f>
        <v>0.893</v>
      </c>
      <c r="E172" s="81"/>
      <c r="F172" s="82"/>
      <c r="G172" s="83"/>
      <c r="H172" s="84"/>
      <c r="I172" s="85"/>
      <c r="J172" s="94">
        <f>Source!X34</f>
        <v>608.81</v>
      </c>
    </row>
    <row r="173" spans="1:10" ht="15.75">
      <c r="A173" s="47"/>
      <c r="B173" s="86"/>
      <c r="C173" s="87" t="s">
        <v>116</v>
      </c>
      <c r="D173" s="93">
        <f>Source!AU34/100</f>
        <v>0.65</v>
      </c>
      <c r="E173" s="81"/>
      <c r="F173" s="88"/>
      <c r="G173" s="89"/>
      <c r="H173" s="90"/>
      <c r="I173" s="91"/>
      <c r="J173" s="54">
        <f>Source!Y34</f>
        <v>443.14</v>
      </c>
    </row>
    <row r="174" spans="1:10" ht="94.5">
      <c r="A174" s="46" t="str">
        <f>Source!E35</f>
        <v>8</v>
      </c>
      <c r="B174" s="42" t="str">
        <f>IF(Source!BJ35&lt;&gt;"",SUBSTITUTE(SUBSTITUTE(SUBSTITUTE(SUBSTITUTE(SUBSTITUTE(SUBSTITUTE(Source!BJ35,",",""),"сб."," "),"гл.","-"),"табл.","-"),"поз.","-"),"разд.","-"),Source!F35)&amp;" Кмат)*0"&amp;" Кэмм)*0,3"&amp;" Кзпм)*0,3"&amp;" Козп)*0,3"&amp;" Ктзс)*0,3"&amp;" Ктзм)*0,3"</f>
        <v>ГЭСНм  08-03-591-2 Кмат)*0 Кэмм)*0,3 Кзпм)*0,3 Козп)*0,3 Ктзс)*0,3 Ктзм)*0,3</v>
      </c>
      <c r="C174" s="40" t="str">
        <f>Source!G35</f>
        <v>Выключатели, переключатели и штепсельные розетки:  Выключатель одноклавишный утопленного типа при скрытой проводке</v>
      </c>
      <c r="D174" s="41" t="str">
        <f>IF(Source!DW35="",Source!H35,Source!DW35)</f>
        <v>100 шт.</v>
      </c>
      <c r="E174" s="121" t="s">
        <v>591</v>
      </c>
      <c r="F174" s="121"/>
      <c r="G174" s="122"/>
      <c r="H174" s="43">
        <f>Source!I35</f>
        <v>0.54</v>
      </c>
      <c r="I174" s="44">
        <f>Source!AB35</f>
        <v>503.38656000000003</v>
      </c>
      <c r="J174" s="45">
        <f>Source!O35</f>
        <v>271.83</v>
      </c>
    </row>
    <row r="175" spans="1:10" ht="15.75">
      <c r="A175" s="47"/>
      <c r="B175" s="49" t="str">
        <f>SmtRes!I86</f>
        <v>1-4.2</v>
      </c>
      <c r="C175" s="50" t="str">
        <f>SmtRes!K86</f>
        <v>Затраты труда рабочих, разряд работ 4.2</v>
      </c>
      <c r="D175" s="51" t="str">
        <f>SmtRes!O86</f>
        <v>чел.-ч</v>
      </c>
      <c r="E175" s="123">
        <f>SmtRes!Y86</f>
        <v>9.66</v>
      </c>
      <c r="F175" s="124"/>
      <c r="G175" s="125"/>
      <c r="H175" s="52">
        <f>SmtRes!Y86*Source!I35</f>
        <v>5.2164</v>
      </c>
      <c r="I175" s="53">
        <f>SmtRes!AD86</f>
        <v>51.24</v>
      </c>
      <c r="J175" s="54">
        <f>SmtRes!AD86*Source!I35*SmtRes!Y86</f>
        <v>267.288336</v>
      </c>
    </row>
    <row r="176" spans="1:10" ht="15.75">
      <c r="A176" s="47"/>
      <c r="B176" s="49" t="str">
        <f>SmtRes!I87</f>
        <v>2</v>
      </c>
      <c r="C176" s="50" t="str">
        <f>SmtRes!K87</f>
        <v>Затраты труда машинистов</v>
      </c>
      <c r="D176" s="51" t="str">
        <f>SmtRes!O87</f>
        <v>чел.час</v>
      </c>
      <c r="E176" s="118">
        <f>SmtRes!Y87</f>
        <v>0.024</v>
      </c>
      <c r="F176" s="119"/>
      <c r="G176" s="120"/>
      <c r="H176" s="52">
        <f>SmtRes!Y87*Source!I35</f>
        <v>0.012960000000000001</v>
      </c>
      <c r="I176" s="53">
        <f>SmtRes!AC87</f>
        <v>0</v>
      </c>
      <c r="J176" s="54">
        <f>SmtRes!AC87*Source!I35*SmtRes!Y87</f>
        <v>0</v>
      </c>
    </row>
    <row r="177" spans="1:10" ht="31.5">
      <c r="A177" s="47"/>
      <c r="B177" s="61" t="str">
        <f>SmtRes!I88</f>
        <v>021102</v>
      </c>
      <c r="C177" s="50" t="str">
        <f>SmtRes!K88</f>
        <v>Краны на автомобильном ходу при работе на монтаже технологического оборудования 10 т</v>
      </c>
      <c r="D177" s="51" t="str">
        <f>SmtRes!O88</f>
        <v>маш.ч</v>
      </c>
      <c r="E177" s="55"/>
      <c r="F177" s="119">
        <f>SmtRes!Y88</f>
        <v>0.012</v>
      </c>
      <c r="G177" s="120"/>
      <c r="H177" s="52">
        <f>SmtRes!Y88*Source!I35</f>
        <v>0.0064800000000000005</v>
      </c>
      <c r="I177" s="51">
        <f>SmtRes!AB88</f>
        <v>410.67</v>
      </c>
      <c r="J177" s="54">
        <f>SmtRes!AB88*Source!I35*SmtRes!Y88</f>
        <v>2.6611416</v>
      </c>
    </row>
    <row r="178" spans="1:10" ht="15.75">
      <c r="A178" s="47"/>
      <c r="B178" s="56"/>
      <c r="C178" s="57" t="s">
        <v>592</v>
      </c>
      <c r="D178" s="58"/>
      <c r="E178" s="59"/>
      <c r="F178" s="59"/>
      <c r="G178" s="60"/>
      <c r="H178" s="59"/>
      <c r="I178" s="62">
        <f>SmtRes!AC88</f>
        <v>66.28</v>
      </c>
      <c r="J178" s="54">
        <f>SmtRes!AC88*Source!I35*SmtRes!Y88</f>
        <v>0.42949440000000005</v>
      </c>
    </row>
    <row r="179" spans="1:10" ht="31.5">
      <c r="A179" s="47"/>
      <c r="B179" s="61" t="str">
        <f>SmtRes!I89</f>
        <v>400002</v>
      </c>
      <c r="C179" s="50" t="str">
        <f>SmtRes!K89</f>
        <v>Автомобили бортовые грузоподъемностью до 8 т</v>
      </c>
      <c r="D179" s="51" t="str">
        <f>SmtRes!O89</f>
        <v>маш.ч</v>
      </c>
      <c r="E179" s="55"/>
      <c r="F179" s="119">
        <f>SmtRes!Y89</f>
        <v>0.012</v>
      </c>
      <c r="G179" s="120"/>
      <c r="H179" s="52">
        <f>SmtRes!Y89*Source!I35</f>
        <v>0.0064800000000000005</v>
      </c>
      <c r="I179" s="51">
        <f>SmtRes!AB89</f>
        <v>290.01</v>
      </c>
      <c r="J179" s="54">
        <f>SmtRes!AB89*Source!I35*SmtRes!Y89</f>
        <v>1.8792648</v>
      </c>
    </row>
    <row r="180" spans="1:10" ht="15.75">
      <c r="A180" s="47"/>
      <c r="B180" s="56"/>
      <c r="C180" s="57" t="s">
        <v>592</v>
      </c>
      <c r="D180" s="58"/>
      <c r="E180" s="59"/>
      <c r="F180" s="59"/>
      <c r="G180" s="60"/>
      <c r="H180" s="59"/>
      <c r="I180" s="62">
        <f>SmtRes!AC89</f>
        <v>104.55</v>
      </c>
      <c r="J180" s="54">
        <f>SmtRes!AC89*Source!I35*SmtRes!Y89</f>
        <v>0.677484</v>
      </c>
    </row>
    <row r="181" spans="1:10" ht="15.75">
      <c r="A181" s="63"/>
      <c r="B181" s="64"/>
      <c r="C181" s="65" t="s">
        <v>593</v>
      </c>
      <c r="D181" s="58"/>
      <c r="E181" s="66"/>
      <c r="F181" s="67"/>
      <c r="G181" s="67"/>
      <c r="H181" s="66"/>
      <c r="I181" s="68"/>
      <c r="J181" s="71">
        <f>Source!Q35</f>
        <v>4.54</v>
      </c>
    </row>
    <row r="182" spans="1:10" ht="15.75">
      <c r="A182" s="63"/>
      <c r="B182" s="69"/>
      <c r="C182" s="65" t="s">
        <v>594</v>
      </c>
      <c r="D182" s="70"/>
      <c r="E182" s="66"/>
      <c r="F182" s="67"/>
      <c r="G182" s="67"/>
      <c r="H182" s="66"/>
      <c r="I182" s="68"/>
      <c r="J182" s="71">
        <f>Source!R35</f>
        <v>1.11</v>
      </c>
    </row>
    <row r="183" spans="1:10" ht="15.75">
      <c r="A183" s="47"/>
      <c r="B183" s="61" t="str">
        <f>SmtRes!I90</f>
        <v>101-0219</v>
      </c>
      <c r="C183" s="72" t="str">
        <f>SmtRes!K90</f>
        <v>Гипсовые вяжущие Г-3</v>
      </c>
      <c r="D183" s="51" t="str">
        <f>SmtRes!O90</f>
        <v>т</v>
      </c>
      <c r="E183" s="118">
        <f>SmtRes!Y90</f>
        <v>0</v>
      </c>
      <c r="F183" s="119"/>
      <c r="G183" s="120"/>
      <c r="H183" s="52">
        <f>SmtRes!Y90*Source!I35</f>
        <v>0</v>
      </c>
      <c r="I183" s="51">
        <f>SmtRes!AA90</f>
        <v>2861.52</v>
      </c>
      <c r="J183" s="54">
        <f>SmtRes!AA90*Source!I35*SmtRes!Y90</f>
        <v>0</v>
      </c>
    </row>
    <row r="184" spans="1:10" ht="15.75">
      <c r="A184" s="47"/>
      <c r="B184" s="61" t="str">
        <f>SmtRes!I91</f>
        <v>500-9061</v>
      </c>
      <c r="C184" s="72" t="str">
        <f>SmtRes!K91</f>
        <v>Втулки изолирующие</v>
      </c>
      <c r="D184" s="51" t="str">
        <f>SmtRes!O91</f>
        <v>шт.</v>
      </c>
      <c r="E184" s="118">
        <f>SmtRes!Y91</f>
        <v>0</v>
      </c>
      <c r="F184" s="119"/>
      <c r="G184" s="120"/>
      <c r="H184" s="52">
        <f>SmtRes!Y91*Source!I35</f>
        <v>0</v>
      </c>
      <c r="I184" s="51">
        <f>SmtRes!AA91</f>
        <v>3.25</v>
      </c>
      <c r="J184" s="54">
        <f>SmtRes!AA91*Source!I35*SmtRes!Y91</f>
        <v>0</v>
      </c>
    </row>
    <row r="185" spans="1:10" ht="15.75">
      <c r="A185" s="47"/>
      <c r="B185" s="73"/>
      <c r="C185" s="74" t="s">
        <v>595</v>
      </c>
      <c r="D185" s="48"/>
      <c r="E185" s="75"/>
      <c r="F185" s="75"/>
      <c r="G185" s="76"/>
      <c r="H185" s="77"/>
      <c r="I185" s="78"/>
      <c r="J185" s="92">
        <f>Source!P35</f>
        <v>0</v>
      </c>
    </row>
    <row r="186" spans="1:10" ht="15.75">
      <c r="A186" s="47"/>
      <c r="B186" s="79"/>
      <c r="C186" s="80" t="s">
        <v>114</v>
      </c>
      <c r="D186" s="93">
        <f>Source!AT35/100</f>
        <v>0.893</v>
      </c>
      <c r="E186" s="81"/>
      <c r="F186" s="82"/>
      <c r="G186" s="83"/>
      <c r="H186" s="84"/>
      <c r="I186" s="85"/>
      <c r="J186" s="94">
        <f>Source!X35</f>
        <v>239.68</v>
      </c>
    </row>
    <row r="187" spans="1:10" ht="15.75">
      <c r="A187" s="47"/>
      <c r="B187" s="86"/>
      <c r="C187" s="87" t="s">
        <v>116</v>
      </c>
      <c r="D187" s="93">
        <f>Source!AU35/100</f>
        <v>0.65</v>
      </c>
      <c r="E187" s="81"/>
      <c r="F187" s="88"/>
      <c r="G187" s="89"/>
      <c r="H187" s="90"/>
      <c r="I187" s="91"/>
      <c r="J187" s="54">
        <f>Source!Y35</f>
        <v>174.46</v>
      </c>
    </row>
    <row r="188" spans="1:10" ht="94.5">
      <c r="A188" s="46" t="str">
        <f>Source!E36</f>
        <v>9</v>
      </c>
      <c r="B188" s="42" t="str">
        <f>IF(Source!BJ36&lt;&gt;"",SUBSTITUTE(SUBSTITUTE(SUBSTITUTE(SUBSTITUTE(SUBSTITUTE(SUBSTITUTE(Source!BJ36,",",""),"сб."," "),"гл.","-"),"табл.","-"),"поз.","-"),"разд.","-"),Source!F36)&amp;" Кмат)*0"&amp;" Кэмм)*0,3"&amp;" Кзпм)*0,3"&amp;" Козп)*0,3"&amp;" Ктзс)*0,3"&amp;" Ктзм)*0,3"</f>
        <v>ГЭСНм  08-03-591-5 Кмат)*0 Кэмм)*0,3 Кзпм)*0,3 Козп)*0,3 Ктзс)*0,3 Ктзм)*0,3</v>
      </c>
      <c r="C188" s="40" t="str">
        <f>Source!G36</f>
        <v>Выключатели, переключатели и штепсельные розетки:  Выключатель двухклавишный утопленного типа при скрытой проводке</v>
      </c>
      <c r="D188" s="41" t="str">
        <f>IF(Source!DW36="",Source!H36,Source!DW36)</f>
        <v>100 шт.</v>
      </c>
      <c r="E188" s="121" t="s">
        <v>591</v>
      </c>
      <c r="F188" s="121"/>
      <c r="G188" s="122"/>
      <c r="H188" s="43">
        <f>Source!I36</f>
        <v>0.3</v>
      </c>
      <c r="I188" s="44">
        <f>Source!AB36</f>
        <v>512.6097599999999</v>
      </c>
      <c r="J188" s="45">
        <f>Source!O36</f>
        <v>153.78</v>
      </c>
    </row>
    <row r="189" spans="1:10" ht="15.75">
      <c r="A189" s="47"/>
      <c r="B189" s="49" t="str">
        <f>SmtRes!I92</f>
        <v>1-4.2</v>
      </c>
      <c r="C189" s="50" t="str">
        <f>SmtRes!K92</f>
        <v>Затраты труда рабочих, разряд работ 4.2</v>
      </c>
      <c r="D189" s="51" t="str">
        <f>SmtRes!O92</f>
        <v>чел.-ч</v>
      </c>
      <c r="E189" s="123">
        <f>SmtRes!Y92</f>
        <v>9.84</v>
      </c>
      <c r="F189" s="124"/>
      <c r="G189" s="125"/>
      <c r="H189" s="52">
        <f>SmtRes!Y92*Source!I36</f>
        <v>2.952</v>
      </c>
      <c r="I189" s="53">
        <f>SmtRes!AD92</f>
        <v>51.24</v>
      </c>
      <c r="J189" s="54">
        <f>SmtRes!AD92*Source!I36*SmtRes!Y92</f>
        <v>151.26048</v>
      </c>
    </row>
    <row r="190" spans="1:10" ht="15.75">
      <c r="A190" s="47"/>
      <c r="B190" s="49" t="str">
        <f>SmtRes!I93</f>
        <v>2</v>
      </c>
      <c r="C190" s="50" t="str">
        <f>SmtRes!K93</f>
        <v>Затраты труда машинистов</v>
      </c>
      <c r="D190" s="51" t="str">
        <f>SmtRes!O93</f>
        <v>чел.час</v>
      </c>
      <c r="E190" s="118">
        <f>SmtRes!Y93</f>
        <v>0.024</v>
      </c>
      <c r="F190" s="119"/>
      <c r="G190" s="120"/>
      <c r="H190" s="52">
        <f>SmtRes!Y93*Source!I36</f>
        <v>0.0072</v>
      </c>
      <c r="I190" s="53">
        <f>SmtRes!AC93</f>
        <v>0</v>
      </c>
      <c r="J190" s="54">
        <f>SmtRes!AC93*Source!I36*SmtRes!Y93</f>
        <v>0</v>
      </c>
    </row>
    <row r="191" spans="1:10" ht="31.5">
      <c r="A191" s="47"/>
      <c r="B191" s="61" t="str">
        <f>SmtRes!I94</f>
        <v>021102</v>
      </c>
      <c r="C191" s="50" t="str">
        <f>SmtRes!K94</f>
        <v>Краны на автомобильном ходу при работе на монтаже технологического оборудования 10 т</v>
      </c>
      <c r="D191" s="51" t="str">
        <f>SmtRes!O94</f>
        <v>маш.ч</v>
      </c>
      <c r="E191" s="55"/>
      <c r="F191" s="119">
        <f>SmtRes!Y94</f>
        <v>0.012</v>
      </c>
      <c r="G191" s="120"/>
      <c r="H191" s="52">
        <f>SmtRes!Y94*Source!I36</f>
        <v>0.0036</v>
      </c>
      <c r="I191" s="51">
        <f>SmtRes!AB94</f>
        <v>410.67</v>
      </c>
      <c r="J191" s="54">
        <f>SmtRes!AB94*Source!I36*SmtRes!Y94</f>
        <v>1.478412</v>
      </c>
    </row>
    <row r="192" spans="1:10" ht="15.75">
      <c r="A192" s="47"/>
      <c r="B192" s="56"/>
      <c r="C192" s="57" t="s">
        <v>592</v>
      </c>
      <c r="D192" s="58"/>
      <c r="E192" s="59"/>
      <c r="F192" s="59"/>
      <c r="G192" s="60"/>
      <c r="H192" s="59"/>
      <c r="I192" s="62">
        <f>SmtRes!AC94</f>
        <v>66.28</v>
      </c>
      <c r="J192" s="54">
        <f>SmtRes!AC94*Source!I36*SmtRes!Y94</f>
        <v>0.23860800000000001</v>
      </c>
    </row>
    <row r="193" spans="1:10" ht="31.5">
      <c r="A193" s="47"/>
      <c r="B193" s="61" t="str">
        <f>SmtRes!I95</f>
        <v>400002</v>
      </c>
      <c r="C193" s="50" t="str">
        <f>SmtRes!K95</f>
        <v>Автомобили бортовые грузоподъемностью до 8 т</v>
      </c>
      <c r="D193" s="51" t="str">
        <f>SmtRes!O95</f>
        <v>маш.ч</v>
      </c>
      <c r="E193" s="55"/>
      <c r="F193" s="119">
        <f>SmtRes!Y95</f>
        <v>0.012</v>
      </c>
      <c r="G193" s="120"/>
      <c r="H193" s="52">
        <f>SmtRes!Y95*Source!I36</f>
        <v>0.0036</v>
      </c>
      <c r="I193" s="51">
        <f>SmtRes!AB95</f>
        <v>290.01</v>
      </c>
      <c r="J193" s="54">
        <f>SmtRes!AB95*Source!I36*SmtRes!Y95</f>
        <v>1.044036</v>
      </c>
    </row>
    <row r="194" spans="1:10" ht="15.75">
      <c r="A194" s="47"/>
      <c r="B194" s="56"/>
      <c r="C194" s="57" t="s">
        <v>592</v>
      </c>
      <c r="D194" s="58"/>
      <c r="E194" s="59"/>
      <c r="F194" s="59"/>
      <c r="G194" s="60"/>
      <c r="H194" s="59"/>
      <c r="I194" s="62">
        <f>SmtRes!AC95</f>
        <v>104.55</v>
      </c>
      <c r="J194" s="54">
        <f>SmtRes!AC95*Source!I36*SmtRes!Y95</f>
        <v>0.37638</v>
      </c>
    </row>
    <row r="195" spans="1:10" ht="15.75">
      <c r="A195" s="63"/>
      <c r="B195" s="64"/>
      <c r="C195" s="65" t="s">
        <v>593</v>
      </c>
      <c r="D195" s="58"/>
      <c r="E195" s="66"/>
      <c r="F195" s="67"/>
      <c r="G195" s="67"/>
      <c r="H195" s="66"/>
      <c r="I195" s="68"/>
      <c r="J195" s="71">
        <f>Source!Q36</f>
        <v>2.52</v>
      </c>
    </row>
    <row r="196" spans="1:10" ht="15.75">
      <c r="A196" s="63"/>
      <c r="B196" s="69"/>
      <c r="C196" s="65" t="s">
        <v>594</v>
      </c>
      <c r="D196" s="70"/>
      <c r="E196" s="66"/>
      <c r="F196" s="67"/>
      <c r="G196" s="67"/>
      <c r="H196" s="66"/>
      <c r="I196" s="68"/>
      <c r="J196" s="71">
        <f>Source!R36</f>
        <v>0.61</v>
      </c>
    </row>
    <row r="197" spans="1:10" ht="15.75">
      <c r="A197" s="47"/>
      <c r="B197" s="61" t="str">
        <f>SmtRes!I96</f>
        <v>101-0219</v>
      </c>
      <c r="C197" s="72" t="str">
        <f>SmtRes!K96</f>
        <v>Гипсовые вяжущие Г-3</v>
      </c>
      <c r="D197" s="51" t="str">
        <f>SmtRes!O96</f>
        <v>т</v>
      </c>
      <c r="E197" s="118">
        <f>SmtRes!Y96</f>
        <v>0</v>
      </c>
      <c r="F197" s="119"/>
      <c r="G197" s="120"/>
      <c r="H197" s="52">
        <f>SmtRes!Y96*Source!I36</f>
        <v>0</v>
      </c>
      <c r="I197" s="51">
        <f>SmtRes!AA96</f>
        <v>2861.52</v>
      </c>
      <c r="J197" s="54">
        <f>SmtRes!AA96*Source!I36*SmtRes!Y96</f>
        <v>0</v>
      </c>
    </row>
    <row r="198" spans="1:10" ht="15.75">
      <c r="A198" s="47"/>
      <c r="B198" s="61" t="str">
        <f>SmtRes!I97</f>
        <v>500-9061</v>
      </c>
      <c r="C198" s="72" t="str">
        <f>SmtRes!K97</f>
        <v>Втулки изолирующие</v>
      </c>
      <c r="D198" s="51" t="str">
        <f>SmtRes!O97</f>
        <v>шт.</v>
      </c>
      <c r="E198" s="118">
        <f>SmtRes!Y97</f>
        <v>0</v>
      </c>
      <c r="F198" s="119"/>
      <c r="G198" s="120"/>
      <c r="H198" s="52">
        <f>SmtRes!Y97*Source!I36</f>
        <v>0</v>
      </c>
      <c r="I198" s="51">
        <f>SmtRes!AA97</f>
        <v>3.25</v>
      </c>
      <c r="J198" s="54">
        <f>SmtRes!AA97*Source!I36*SmtRes!Y97</f>
        <v>0</v>
      </c>
    </row>
    <row r="199" spans="1:10" ht="15.75">
      <c r="A199" s="47"/>
      <c r="B199" s="73"/>
      <c r="C199" s="74" t="s">
        <v>595</v>
      </c>
      <c r="D199" s="48"/>
      <c r="E199" s="75"/>
      <c r="F199" s="75"/>
      <c r="G199" s="76"/>
      <c r="H199" s="77"/>
      <c r="I199" s="78"/>
      <c r="J199" s="92">
        <f>Source!P36</f>
        <v>0</v>
      </c>
    </row>
    <row r="200" spans="1:10" ht="15.75">
      <c r="A200" s="47"/>
      <c r="B200" s="79"/>
      <c r="C200" s="80" t="s">
        <v>114</v>
      </c>
      <c r="D200" s="93">
        <f>Source!AT36/100</f>
        <v>0.893</v>
      </c>
      <c r="E200" s="81"/>
      <c r="F200" s="82"/>
      <c r="G200" s="83"/>
      <c r="H200" s="84"/>
      <c r="I200" s="85"/>
      <c r="J200" s="94">
        <f>Source!X36</f>
        <v>135.62</v>
      </c>
    </row>
    <row r="201" spans="1:10" ht="15.75">
      <c r="A201" s="47"/>
      <c r="B201" s="86"/>
      <c r="C201" s="87" t="s">
        <v>116</v>
      </c>
      <c r="D201" s="93">
        <f>Source!AU36/100</f>
        <v>0.65</v>
      </c>
      <c r="E201" s="81"/>
      <c r="F201" s="88"/>
      <c r="G201" s="89"/>
      <c r="H201" s="90"/>
      <c r="I201" s="91"/>
      <c r="J201" s="54">
        <f>Source!Y36</f>
        <v>98.72</v>
      </c>
    </row>
    <row r="202" spans="1:10" ht="94.5">
      <c r="A202" s="46" t="str">
        <f>Source!E37</f>
        <v>10</v>
      </c>
      <c r="B202" s="42" t="str">
        <f>IF(Source!BJ37&lt;&gt;"",SUBSTITUTE(SUBSTITUTE(SUBSTITUTE(SUBSTITUTE(SUBSTITUTE(SUBSTITUTE(Source!BJ37,",",""),"сб."," "),"гл.","-"),"табл.","-"),"поз.","-"),"разд.","-"),Source!F37)&amp;" Кмат)*0"&amp;" Кэмм)*0,3"&amp;" Кзпм)*0,3"&amp;" Козп)*0,3"&amp;" Ктзс)*0,3"&amp;" Ктзм)*0,3"</f>
        <v>ГЭСНм  08-03-593-6 Кмат)*0 Кэмм)*0,3 Кзпм)*0,3 Козп)*0,3 Ктзс)*0,3 Ктзм)*0,3</v>
      </c>
      <c r="C202" s="40" t="str">
        <f>Source!G37</f>
        <v>Светильники для ламп накаливания:  Светильник потолочный или настенный с креплением винтами для помещений с нормальными условиями среды одноламповый</v>
      </c>
      <c r="D202" s="41" t="str">
        <f>IF(Source!DW37="",Source!H37,Source!DW37)</f>
        <v>100 шт.</v>
      </c>
      <c r="E202" s="121" t="s">
        <v>591</v>
      </c>
      <c r="F202" s="121"/>
      <c r="G202" s="122"/>
      <c r="H202" s="43">
        <f>Source!I37</f>
        <v>1.92</v>
      </c>
      <c r="I202" s="44">
        <f>Source!AB37</f>
        <v>2874.02664</v>
      </c>
      <c r="J202" s="45">
        <f>Source!O37</f>
        <v>5518.13</v>
      </c>
    </row>
    <row r="203" spans="1:10" ht="15.75">
      <c r="A203" s="47"/>
      <c r="B203" s="49" t="str">
        <f>SmtRes!I98</f>
        <v>1-4.2</v>
      </c>
      <c r="C203" s="50" t="str">
        <f>SmtRes!K98</f>
        <v>Затраты труда рабочих, разряд работ 4.2</v>
      </c>
      <c r="D203" s="51" t="str">
        <f>SmtRes!O98</f>
        <v>чел.-ч</v>
      </c>
      <c r="E203" s="123">
        <f>SmtRes!Y98</f>
        <v>26.49</v>
      </c>
      <c r="F203" s="124"/>
      <c r="G203" s="125"/>
      <c r="H203" s="52">
        <f>SmtRes!Y98*Source!I37</f>
        <v>50.8608</v>
      </c>
      <c r="I203" s="53">
        <f>SmtRes!AD98</f>
        <v>51.24</v>
      </c>
      <c r="J203" s="54">
        <f>SmtRes!AD98*Source!I37*SmtRes!Y98</f>
        <v>2606.107392</v>
      </c>
    </row>
    <row r="204" spans="1:10" ht="15.75">
      <c r="A204" s="47"/>
      <c r="B204" s="49" t="str">
        <f>SmtRes!I99</f>
        <v>2</v>
      </c>
      <c r="C204" s="50" t="str">
        <f>SmtRes!K99</f>
        <v>Затраты труда машинистов</v>
      </c>
      <c r="D204" s="51" t="str">
        <f>SmtRes!O99</f>
        <v>чел.час</v>
      </c>
      <c r="E204" s="118">
        <f>SmtRes!Y99</f>
        <v>13.53</v>
      </c>
      <c r="F204" s="119"/>
      <c r="G204" s="120"/>
      <c r="H204" s="52">
        <f>SmtRes!Y99*Source!I37</f>
        <v>25.9776</v>
      </c>
      <c r="I204" s="53">
        <f>SmtRes!AC99</f>
        <v>0</v>
      </c>
      <c r="J204" s="54">
        <f>SmtRes!AC99*Source!I37*SmtRes!Y99</f>
        <v>0</v>
      </c>
    </row>
    <row r="205" spans="1:10" ht="31.5">
      <c r="A205" s="47"/>
      <c r="B205" s="61" t="str">
        <f>SmtRes!I100</f>
        <v>021102</v>
      </c>
      <c r="C205" s="50" t="str">
        <f>SmtRes!K100</f>
        <v>Краны на автомобильном ходу при работе на монтаже технологического оборудования 10 т</v>
      </c>
      <c r="D205" s="51" t="str">
        <f>SmtRes!O100</f>
        <v>маш.ч</v>
      </c>
      <c r="E205" s="55"/>
      <c r="F205" s="119">
        <f>SmtRes!Y100</f>
        <v>0.40800000000000003</v>
      </c>
      <c r="G205" s="120"/>
      <c r="H205" s="52">
        <f>SmtRes!Y100*Source!I37</f>
        <v>0.7833600000000001</v>
      </c>
      <c r="I205" s="51">
        <f>SmtRes!AB100</f>
        <v>410.67</v>
      </c>
      <c r="J205" s="54">
        <f>SmtRes!AB100*Source!I37*SmtRes!Y100</f>
        <v>321.70245120000004</v>
      </c>
    </row>
    <row r="206" spans="1:10" ht="15.75">
      <c r="A206" s="47"/>
      <c r="B206" s="56"/>
      <c r="C206" s="57" t="s">
        <v>592</v>
      </c>
      <c r="D206" s="58"/>
      <c r="E206" s="59"/>
      <c r="F206" s="59"/>
      <c r="G206" s="60"/>
      <c r="H206" s="59"/>
      <c r="I206" s="62">
        <f>SmtRes!AC100</f>
        <v>66.28</v>
      </c>
      <c r="J206" s="54">
        <f>SmtRes!AC100*Source!I37*SmtRes!Y100</f>
        <v>51.921100800000005</v>
      </c>
    </row>
    <row r="207" spans="1:10" ht="31.5">
      <c r="A207" s="47"/>
      <c r="B207" s="61" t="str">
        <f>SmtRes!I101</f>
        <v>030902</v>
      </c>
      <c r="C207" s="50" t="str">
        <f>SmtRes!K101</f>
        <v>Подъемники гидравлические высотой подъема 10 м</v>
      </c>
      <c r="D207" s="51" t="str">
        <f>SmtRes!O101</f>
        <v>маш.-ч</v>
      </c>
      <c r="E207" s="55"/>
      <c r="F207" s="119">
        <f>SmtRes!Y101</f>
        <v>12.72</v>
      </c>
      <c r="G207" s="120"/>
      <c r="H207" s="52">
        <f>SmtRes!Y101*Source!I37</f>
        <v>24.4224</v>
      </c>
      <c r="I207" s="51">
        <f>SmtRes!AB101</f>
        <v>94.34</v>
      </c>
      <c r="J207" s="54">
        <f>SmtRes!AB101*Source!I37*SmtRes!Y101</f>
        <v>2304.0092160000004</v>
      </c>
    </row>
    <row r="208" spans="1:10" ht="15.75">
      <c r="A208" s="47"/>
      <c r="B208" s="56"/>
      <c r="C208" s="57" t="s">
        <v>592</v>
      </c>
      <c r="D208" s="58"/>
      <c r="E208" s="59"/>
      <c r="F208" s="59"/>
      <c r="G208" s="60"/>
      <c r="H208" s="59"/>
      <c r="I208" s="62">
        <f>SmtRes!AC101</f>
        <v>56.99</v>
      </c>
      <c r="J208" s="54">
        <f>SmtRes!AC101*Source!I37*SmtRes!Y101</f>
        <v>1391.832576</v>
      </c>
    </row>
    <row r="209" spans="1:10" ht="15.75">
      <c r="A209" s="47"/>
      <c r="B209" s="61" t="str">
        <f>SmtRes!I102</f>
        <v>330206</v>
      </c>
      <c r="C209" s="50" t="str">
        <f>SmtRes!K102</f>
        <v>Дрели электрические</v>
      </c>
      <c r="D209" s="51" t="str">
        <f>SmtRes!O102</f>
        <v>маш.ч</v>
      </c>
      <c r="E209" s="55"/>
      <c r="F209" s="119">
        <f>SmtRes!Y102</f>
        <v>7.68</v>
      </c>
      <c r="G209" s="120"/>
      <c r="H209" s="52">
        <f>SmtRes!Y102*Source!I37</f>
        <v>14.7456</v>
      </c>
      <c r="I209" s="51">
        <f>SmtRes!AB102</f>
        <v>4.01</v>
      </c>
      <c r="J209" s="54">
        <f>SmtRes!AB102*Source!I37*SmtRes!Y102</f>
        <v>59.12985599999999</v>
      </c>
    </row>
    <row r="210" spans="1:10" ht="15.75">
      <c r="A210" s="47"/>
      <c r="B210" s="56"/>
      <c r="C210" s="57" t="s">
        <v>592</v>
      </c>
      <c r="D210" s="58"/>
      <c r="E210" s="59"/>
      <c r="F210" s="59"/>
      <c r="G210" s="60"/>
      <c r="H210" s="59"/>
      <c r="I210" s="62">
        <f>SmtRes!AC102</f>
        <v>0</v>
      </c>
      <c r="J210" s="54">
        <f>SmtRes!AC102*Source!I37*SmtRes!Y102</f>
        <v>0</v>
      </c>
    </row>
    <row r="211" spans="1:10" ht="31.5">
      <c r="A211" s="47"/>
      <c r="B211" s="61" t="str">
        <f>SmtRes!I103</f>
        <v>400002</v>
      </c>
      <c r="C211" s="50" t="str">
        <f>SmtRes!K103</f>
        <v>Автомобили бортовые грузоподъемностью до 8 т</v>
      </c>
      <c r="D211" s="51" t="str">
        <f>SmtRes!O103</f>
        <v>маш.ч</v>
      </c>
      <c r="E211" s="55"/>
      <c r="F211" s="119">
        <f>SmtRes!Y103</f>
        <v>0.40800000000000003</v>
      </c>
      <c r="G211" s="120"/>
      <c r="H211" s="52">
        <f>SmtRes!Y103*Source!I37</f>
        <v>0.7833600000000001</v>
      </c>
      <c r="I211" s="51">
        <f>SmtRes!AB103</f>
        <v>290.01</v>
      </c>
      <c r="J211" s="54">
        <f>SmtRes!AB103*Source!I37*SmtRes!Y103</f>
        <v>227.1822336</v>
      </c>
    </row>
    <row r="212" spans="1:10" ht="15.75">
      <c r="A212" s="47"/>
      <c r="B212" s="56"/>
      <c r="C212" s="57" t="s">
        <v>592</v>
      </c>
      <c r="D212" s="58"/>
      <c r="E212" s="59"/>
      <c r="F212" s="59"/>
      <c r="G212" s="60"/>
      <c r="H212" s="59"/>
      <c r="I212" s="62">
        <f>SmtRes!AC103</f>
        <v>104.55</v>
      </c>
      <c r="J212" s="54">
        <f>SmtRes!AC103*Source!I37*SmtRes!Y103</f>
        <v>81.900288</v>
      </c>
    </row>
    <row r="213" spans="1:10" ht="15.75">
      <c r="A213" s="63"/>
      <c r="B213" s="64"/>
      <c r="C213" s="65" t="s">
        <v>593</v>
      </c>
      <c r="D213" s="58"/>
      <c r="E213" s="66"/>
      <c r="F213" s="67"/>
      <c r="G213" s="67"/>
      <c r="H213" s="66"/>
      <c r="I213" s="68"/>
      <c r="J213" s="71">
        <f>Source!Q37</f>
        <v>2912.02</v>
      </c>
    </row>
    <row r="214" spans="1:10" ht="15.75">
      <c r="A214" s="63"/>
      <c r="B214" s="69"/>
      <c r="C214" s="65" t="s">
        <v>594</v>
      </c>
      <c r="D214" s="70"/>
      <c r="E214" s="66"/>
      <c r="F214" s="67"/>
      <c r="G214" s="67"/>
      <c r="H214" s="66"/>
      <c r="I214" s="68"/>
      <c r="J214" s="71">
        <f>Source!R37</f>
        <v>1525.65</v>
      </c>
    </row>
    <row r="215" spans="1:10" ht="15.75">
      <c r="A215" s="47"/>
      <c r="B215" s="61" t="str">
        <f>SmtRes!I104</f>
        <v>101-0115</v>
      </c>
      <c r="C215" s="72" t="str">
        <f>SmtRes!K104</f>
        <v>Винты с полукруглой головкой длиной 50 мм</v>
      </c>
      <c r="D215" s="51" t="str">
        <f>SmtRes!O104</f>
        <v>т</v>
      </c>
      <c r="E215" s="118">
        <f>SmtRes!Y104</f>
        <v>0</v>
      </c>
      <c r="F215" s="119"/>
      <c r="G215" s="120"/>
      <c r="H215" s="52">
        <f>SmtRes!Y104*Source!I37</f>
        <v>0</v>
      </c>
      <c r="I215" s="51">
        <f>SmtRes!AA104</f>
        <v>31075</v>
      </c>
      <c r="J215" s="54">
        <f>SmtRes!AA104*Source!I37*SmtRes!Y104</f>
        <v>0</v>
      </c>
    </row>
    <row r="216" spans="1:10" ht="15.75">
      <c r="A216" s="47"/>
      <c r="B216" s="61" t="str">
        <f>SmtRes!I105</f>
        <v>101-9103</v>
      </c>
      <c r="C216" s="72" t="str">
        <f>SmtRes!K105</f>
        <v>Дюбели распорные</v>
      </c>
      <c r="D216" s="51" t="str">
        <f>SmtRes!O105</f>
        <v>100 шт.</v>
      </c>
      <c r="E216" s="118">
        <f>SmtRes!Y105</f>
        <v>0</v>
      </c>
      <c r="F216" s="119"/>
      <c r="G216" s="120"/>
      <c r="H216" s="52">
        <f>SmtRes!Y105*Source!I37</f>
        <v>0</v>
      </c>
      <c r="I216" s="51">
        <f>SmtRes!AA105</f>
        <v>206.3</v>
      </c>
      <c r="J216" s="54">
        <f>SmtRes!AA105*Source!I37*SmtRes!Y105</f>
        <v>0</v>
      </c>
    </row>
    <row r="217" spans="1:10" ht="15.75">
      <c r="A217" s="47"/>
      <c r="B217" s="61" t="str">
        <f>SmtRes!I106</f>
        <v>500-9041</v>
      </c>
      <c r="C217" s="72" t="str">
        <f>SmtRes!K106</f>
        <v>Сжимы ответвительные</v>
      </c>
      <c r="D217" s="51" t="str">
        <f>SmtRes!O106</f>
        <v>100 шт.</v>
      </c>
      <c r="E217" s="118">
        <f>SmtRes!Y106</f>
        <v>0</v>
      </c>
      <c r="F217" s="119"/>
      <c r="G217" s="120"/>
      <c r="H217" s="52">
        <f>SmtRes!Y106*Source!I37</f>
        <v>0</v>
      </c>
      <c r="I217" s="51">
        <f>SmtRes!AA106</f>
        <v>710</v>
      </c>
      <c r="J217" s="54">
        <f>SmtRes!AA106*Source!I37*SmtRes!Y106</f>
        <v>0</v>
      </c>
    </row>
    <row r="218" spans="1:10" ht="15.75">
      <c r="A218" s="47"/>
      <c r="B218" s="61" t="str">
        <f>SmtRes!I107</f>
        <v>500-9129</v>
      </c>
      <c r="C218" s="72" t="str">
        <f>SmtRes!K107</f>
        <v>Розетки потолочные</v>
      </c>
      <c r="D218" s="51" t="str">
        <f>SmtRes!O107</f>
        <v>100 шт.</v>
      </c>
      <c r="E218" s="118">
        <f>SmtRes!Y107</f>
        <v>0</v>
      </c>
      <c r="F218" s="119"/>
      <c r="G218" s="120"/>
      <c r="H218" s="52">
        <f>SmtRes!Y107*Source!I37</f>
        <v>0</v>
      </c>
      <c r="I218" s="51">
        <f>SmtRes!AA107</f>
        <v>1048.05</v>
      </c>
      <c r="J218" s="54">
        <f>SmtRes!AA107*Source!I37*SmtRes!Y107</f>
        <v>0</v>
      </c>
    </row>
    <row r="219" spans="1:10" ht="47.25">
      <c r="A219" s="47"/>
      <c r="B219" s="61" t="str">
        <f>SmtRes!I108</f>
        <v>544-0089</v>
      </c>
      <c r="C219" s="72" t="str">
        <f>SmtRes!K108</f>
        <v>Лента липкая изоляционная на поликасиновом компаунде марки ЛСЭПЛ, шириной 20-30 мм, толщиной от 0,14 до 0,19 мм включительно</v>
      </c>
      <c r="D219" s="51" t="str">
        <f>SmtRes!O108</f>
        <v>кг</v>
      </c>
      <c r="E219" s="118">
        <f>SmtRes!Y108</f>
        <v>0</v>
      </c>
      <c r="F219" s="119"/>
      <c r="G219" s="120"/>
      <c r="H219" s="52">
        <f>SmtRes!Y108*Source!I37</f>
        <v>0</v>
      </c>
      <c r="I219" s="51">
        <f>SmtRes!AA108</f>
        <v>146.06</v>
      </c>
      <c r="J219" s="54">
        <f>SmtRes!AA108*Source!I37*SmtRes!Y108</f>
        <v>0</v>
      </c>
    </row>
    <row r="220" spans="1:10" ht="15.75">
      <c r="A220" s="47"/>
      <c r="B220" s="73"/>
      <c r="C220" s="74" t="s">
        <v>595</v>
      </c>
      <c r="D220" s="48"/>
      <c r="E220" s="75"/>
      <c r="F220" s="75"/>
      <c r="G220" s="76"/>
      <c r="H220" s="77"/>
      <c r="I220" s="78"/>
      <c r="J220" s="92">
        <f>Source!P37</f>
        <v>0</v>
      </c>
    </row>
    <row r="221" spans="1:10" ht="15.75">
      <c r="A221" s="47"/>
      <c r="B221" s="79"/>
      <c r="C221" s="80" t="s">
        <v>114</v>
      </c>
      <c r="D221" s="93">
        <f>Source!AT37/100</f>
        <v>0.893</v>
      </c>
      <c r="E221" s="81"/>
      <c r="F221" s="82"/>
      <c r="G221" s="83"/>
      <c r="H221" s="84"/>
      <c r="I221" s="85"/>
      <c r="J221" s="94">
        <f>Source!X37</f>
        <v>3689.66</v>
      </c>
    </row>
    <row r="222" spans="1:10" ht="15.75">
      <c r="A222" s="47"/>
      <c r="B222" s="86"/>
      <c r="C222" s="87" t="s">
        <v>116</v>
      </c>
      <c r="D222" s="93">
        <f>Source!AU37/100</f>
        <v>0.65</v>
      </c>
      <c r="E222" s="81"/>
      <c r="F222" s="88"/>
      <c r="G222" s="89"/>
      <c r="H222" s="90"/>
      <c r="I222" s="91"/>
      <c r="J222" s="54">
        <f>Source!Y37</f>
        <v>2685.64</v>
      </c>
    </row>
    <row r="223" spans="1:10" ht="94.5">
      <c r="A223" s="46" t="str">
        <f>Source!E38</f>
        <v>11</v>
      </c>
      <c r="B223" s="42" t="str">
        <f>IF(Source!BJ38&lt;&gt;"",SUBSTITUTE(SUBSTITUTE(SUBSTITUTE(SUBSTITUTE(SUBSTITUTE(SUBSTITUTE(Source!BJ38,",",""),"сб."," "),"гл.","-"),"табл.","-"),"поз.","-"),"разд.","-"),Source!F38)&amp;" Кмат)*0"&amp;" Кэмм)*0,3"&amp;" Кзпм)*0,3"&amp;" Козп)*0,3"&amp;" Ктзс)*0,3"&amp;" Ктзм)*0,3"</f>
        <v>ГЭСНм  08-03-593-7 Кмат)*0 Кэмм)*0,3 Кзпм)*0,3 Козп)*0,3 Ктзс)*0,3 Ктзм)*0,3</v>
      </c>
      <c r="C223" s="40" t="str">
        <f>Source!G38</f>
        <v>Светильники для ламп накаливания:  Светильник потолочный или настенный с креплением винтами для помещений с нормальными условиями среды двухламповый</v>
      </c>
      <c r="D223" s="41" t="str">
        <f>IF(Source!DW38="",Source!H38,Source!DW38)</f>
        <v>100 шт.</v>
      </c>
      <c r="E223" s="121" t="s">
        <v>591</v>
      </c>
      <c r="F223" s="121"/>
      <c r="G223" s="122"/>
      <c r="H223" s="43">
        <f>Source!I38</f>
        <v>0.03</v>
      </c>
      <c r="I223" s="44">
        <f>Source!AB38</f>
        <v>3408.99636</v>
      </c>
      <c r="J223" s="45">
        <f>Source!O38</f>
        <v>102.27</v>
      </c>
    </row>
    <row r="224" spans="1:10" ht="15.75">
      <c r="A224" s="47"/>
      <c r="B224" s="49" t="str">
        <f>SmtRes!I109</f>
        <v>1-4.2</v>
      </c>
      <c r="C224" s="50" t="str">
        <f>SmtRes!K109</f>
        <v>Затраты труда рабочих, разряд работ 4.2</v>
      </c>
      <c r="D224" s="51" t="str">
        <f>SmtRes!O109</f>
        <v>чел.-ч</v>
      </c>
      <c r="E224" s="123">
        <f>SmtRes!Y109</f>
        <v>29.28</v>
      </c>
      <c r="F224" s="124"/>
      <c r="G224" s="125"/>
      <c r="H224" s="52">
        <f>SmtRes!Y109*Source!I38</f>
        <v>0.8784</v>
      </c>
      <c r="I224" s="53">
        <f>SmtRes!AD109</f>
        <v>51.24</v>
      </c>
      <c r="J224" s="54">
        <f>SmtRes!AD109*Source!I38*SmtRes!Y109</f>
        <v>45.009216</v>
      </c>
    </row>
    <row r="225" spans="1:10" ht="15.75">
      <c r="A225" s="47"/>
      <c r="B225" s="49" t="str">
        <f>SmtRes!I110</f>
        <v>2</v>
      </c>
      <c r="C225" s="50" t="str">
        <f>SmtRes!K110</f>
        <v>Затраты труда машинистов</v>
      </c>
      <c r="D225" s="51" t="str">
        <f>SmtRes!O110</f>
        <v>чел.час</v>
      </c>
      <c r="E225" s="118">
        <f>SmtRes!Y110</f>
        <v>17.16</v>
      </c>
      <c r="F225" s="119"/>
      <c r="G225" s="120"/>
      <c r="H225" s="52">
        <f>SmtRes!Y110*Source!I38</f>
        <v>0.5148</v>
      </c>
      <c r="I225" s="53">
        <f>SmtRes!AC110</f>
        <v>0</v>
      </c>
      <c r="J225" s="54">
        <f>SmtRes!AC110*Source!I38*SmtRes!Y110</f>
        <v>0</v>
      </c>
    </row>
    <row r="226" spans="1:10" ht="31.5">
      <c r="A226" s="47"/>
      <c r="B226" s="61" t="str">
        <f>SmtRes!I111</f>
        <v>021102</v>
      </c>
      <c r="C226" s="50" t="str">
        <f>SmtRes!K111</f>
        <v>Краны на автомобильном ходу при работе на монтаже технологического оборудования 10 т</v>
      </c>
      <c r="D226" s="51" t="str">
        <f>SmtRes!O111</f>
        <v>маш.ч</v>
      </c>
      <c r="E226" s="55"/>
      <c r="F226" s="119">
        <f>SmtRes!Y111</f>
        <v>0.507</v>
      </c>
      <c r="G226" s="120"/>
      <c r="H226" s="52">
        <f>SmtRes!Y111*Source!I38</f>
        <v>0.01521</v>
      </c>
      <c r="I226" s="51">
        <f>SmtRes!AB111</f>
        <v>410.67</v>
      </c>
      <c r="J226" s="54">
        <f>SmtRes!AB111*Source!I38*SmtRes!Y111</f>
        <v>6.2462907</v>
      </c>
    </row>
    <row r="227" spans="1:10" ht="15.75">
      <c r="A227" s="47"/>
      <c r="B227" s="56"/>
      <c r="C227" s="57" t="s">
        <v>592</v>
      </c>
      <c r="D227" s="58"/>
      <c r="E227" s="59"/>
      <c r="F227" s="59"/>
      <c r="G227" s="60"/>
      <c r="H227" s="59"/>
      <c r="I227" s="62">
        <f>SmtRes!AC111</f>
        <v>66.28</v>
      </c>
      <c r="J227" s="54">
        <f>SmtRes!AC111*Source!I38*SmtRes!Y111</f>
        <v>1.0081188</v>
      </c>
    </row>
    <row r="228" spans="1:10" ht="31.5">
      <c r="A228" s="47"/>
      <c r="B228" s="61" t="str">
        <f>SmtRes!I112</f>
        <v>030902</v>
      </c>
      <c r="C228" s="50" t="str">
        <f>SmtRes!K112</f>
        <v>Подъемники гидравлические высотой подъема 10 м</v>
      </c>
      <c r="D228" s="51" t="str">
        <f>SmtRes!O112</f>
        <v>маш.-ч</v>
      </c>
      <c r="E228" s="55"/>
      <c r="F228" s="119">
        <f>SmtRes!Y112</f>
        <v>16.14</v>
      </c>
      <c r="G228" s="120"/>
      <c r="H228" s="52">
        <f>SmtRes!Y112*Source!I38</f>
        <v>0.4842</v>
      </c>
      <c r="I228" s="51">
        <f>SmtRes!AB112</f>
        <v>94.34</v>
      </c>
      <c r="J228" s="54">
        <f>SmtRes!AB112*Source!I38*SmtRes!Y112</f>
        <v>45.679428</v>
      </c>
    </row>
    <row r="229" spans="1:10" ht="15.75">
      <c r="A229" s="47"/>
      <c r="B229" s="56"/>
      <c r="C229" s="57" t="s">
        <v>592</v>
      </c>
      <c r="D229" s="58"/>
      <c r="E229" s="59"/>
      <c r="F229" s="59"/>
      <c r="G229" s="60"/>
      <c r="H229" s="59"/>
      <c r="I229" s="62">
        <f>SmtRes!AC112</f>
        <v>56.99</v>
      </c>
      <c r="J229" s="54">
        <f>SmtRes!AC112*Source!I38*SmtRes!Y112</f>
        <v>27.594558</v>
      </c>
    </row>
    <row r="230" spans="1:10" ht="15.75">
      <c r="A230" s="47"/>
      <c r="B230" s="61" t="str">
        <f>SmtRes!I113</f>
        <v>330206</v>
      </c>
      <c r="C230" s="50" t="str">
        <f>SmtRes!K113</f>
        <v>Дрели электрические</v>
      </c>
      <c r="D230" s="51" t="str">
        <f>SmtRes!O113</f>
        <v>маш.ч</v>
      </c>
      <c r="E230" s="55"/>
      <c r="F230" s="119">
        <f>SmtRes!Y113</f>
        <v>7.68</v>
      </c>
      <c r="G230" s="120"/>
      <c r="H230" s="52">
        <f>SmtRes!Y113*Source!I38</f>
        <v>0.2304</v>
      </c>
      <c r="I230" s="51">
        <f>SmtRes!AB113</f>
        <v>4.01</v>
      </c>
      <c r="J230" s="54">
        <f>SmtRes!AB113*Source!I38*SmtRes!Y113</f>
        <v>0.9239039999999998</v>
      </c>
    </row>
    <row r="231" spans="1:10" ht="15.75">
      <c r="A231" s="47"/>
      <c r="B231" s="56"/>
      <c r="C231" s="57" t="s">
        <v>592</v>
      </c>
      <c r="D231" s="58"/>
      <c r="E231" s="59"/>
      <c r="F231" s="59"/>
      <c r="G231" s="60"/>
      <c r="H231" s="59"/>
      <c r="I231" s="62">
        <f>SmtRes!AC113</f>
        <v>0</v>
      </c>
      <c r="J231" s="54">
        <f>SmtRes!AC113*Source!I38*SmtRes!Y113</f>
        <v>0</v>
      </c>
    </row>
    <row r="232" spans="1:10" ht="31.5">
      <c r="A232" s="47"/>
      <c r="B232" s="61" t="str">
        <f>SmtRes!I114</f>
        <v>400002</v>
      </c>
      <c r="C232" s="50" t="str">
        <f>SmtRes!K114</f>
        <v>Автомобили бортовые грузоподъемностью до 8 т</v>
      </c>
      <c r="D232" s="51" t="str">
        <f>SmtRes!O114</f>
        <v>маш.ч</v>
      </c>
      <c r="E232" s="55"/>
      <c r="F232" s="119">
        <f>SmtRes!Y114</f>
        <v>0.507</v>
      </c>
      <c r="G232" s="120"/>
      <c r="H232" s="52">
        <f>SmtRes!Y114*Source!I38</f>
        <v>0.01521</v>
      </c>
      <c r="I232" s="51">
        <f>SmtRes!AB114</f>
        <v>290.01</v>
      </c>
      <c r="J232" s="54">
        <f>SmtRes!AB114*Source!I38*SmtRes!Y114</f>
        <v>4.411052099999999</v>
      </c>
    </row>
    <row r="233" spans="1:10" ht="15.75">
      <c r="A233" s="47"/>
      <c r="B233" s="56"/>
      <c r="C233" s="57" t="s">
        <v>592</v>
      </c>
      <c r="D233" s="58"/>
      <c r="E233" s="59"/>
      <c r="F233" s="59"/>
      <c r="G233" s="60"/>
      <c r="H233" s="59"/>
      <c r="I233" s="62">
        <f>SmtRes!AC114</f>
        <v>104.55</v>
      </c>
      <c r="J233" s="54">
        <f>SmtRes!AC114*Source!I38*SmtRes!Y114</f>
        <v>1.5902055</v>
      </c>
    </row>
    <row r="234" spans="1:10" ht="15.75">
      <c r="A234" s="63"/>
      <c r="B234" s="64"/>
      <c r="C234" s="65" t="s">
        <v>593</v>
      </c>
      <c r="D234" s="58"/>
      <c r="E234" s="66"/>
      <c r="F234" s="67"/>
      <c r="G234" s="67"/>
      <c r="H234" s="66"/>
      <c r="I234" s="68"/>
      <c r="J234" s="71">
        <f>Source!Q38</f>
        <v>57.26</v>
      </c>
    </row>
    <row r="235" spans="1:10" ht="15.75">
      <c r="A235" s="63"/>
      <c r="B235" s="69"/>
      <c r="C235" s="65" t="s">
        <v>594</v>
      </c>
      <c r="D235" s="70"/>
      <c r="E235" s="66"/>
      <c r="F235" s="67"/>
      <c r="G235" s="67"/>
      <c r="H235" s="66"/>
      <c r="I235" s="68"/>
      <c r="J235" s="71">
        <f>Source!R38</f>
        <v>30.19</v>
      </c>
    </row>
    <row r="236" spans="1:10" ht="15.75">
      <c r="A236" s="47"/>
      <c r="B236" s="61" t="str">
        <f>SmtRes!I115</f>
        <v>101-0115</v>
      </c>
      <c r="C236" s="72" t="str">
        <f>SmtRes!K115</f>
        <v>Винты с полукруглой головкой длиной 50 мм</v>
      </c>
      <c r="D236" s="51" t="str">
        <f>SmtRes!O115</f>
        <v>т</v>
      </c>
      <c r="E236" s="118">
        <f>SmtRes!Y115</f>
        <v>0</v>
      </c>
      <c r="F236" s="119"/>
      <c r="G236" s="120"/>
      <c r="H236" s="52">
        <f>SmtRes!Y115*Source!I38</f>
        <v>0</v>
      </c>
      <c r="I236" s="51">
        <f>SmtRes!AA115</f>
        <v>31075</v>
      </c>
      <c r="J236" s="54">
        <f>SmtRes!AA115*Source!I38*SmtRes!Y115</f>
        <v>0</v>
      </c>
    </row>
    <row r="237" spans="1:10" ht="15.75">
      <c r="A237" s="47"/>
      <c r="B237" s="61" t="str">
        <f>SmtRes!I116</f>
        <v>101-9103</v>
      </c>
      <c r="C237" s="72" t="str">
        <f>SmtRes!K116</f>
        <v>Дюбели распорные</v>
      </c>
      <c r="D237" s="51" t="str">
        <f>SmtRes!O116</f>
        <v>100 шт.</v>
      </c>
      <c r="E237" s="118">
        <f>SmtRes!Y116</f>
        <v>0</v>
      </c>
      <c r="F237" s="119"/>
      <c r="G237" s="120"/>
      <c r="H237" s="52">
        <f>SmtRes!Y116*Source!I38</f>
        <v>0</v>
      </c>
      <c r="I237" s="51">
        <f>SmtRes!AA116</f>
        <v>206.3</v>
      </c>
      <c r="J237" s="54">
        <f>SmtRes!AA116*Source!I38*SmtRes!Y116</f>
        <v>0</v>
      </c>
    </row>
    <row r="238" spans="1:10" ht="15.75">
      <c r="A238" s="47"/>
      <c r="B238" s="61" t="str">
        <f>SmtRes!I117</f>
        <v>500-9041</v>
      </c>
      <c r="C238" s="72" t="str">
        <f>SmtRes!K117</f>
        <v>Сжимы ответвительные</v>
      </c>
      <c r="D238" s="51" t="str">
        <f>SmtRes!O117</f>
        <v>100 шт.</v>
      </c>
      <c r="E238" s="118">
        <f>SmtRes!Y117</f>
        <v>0</v>
      </c>
      <c r="F238" s="119"/>
      <c r="G238" s="120"/>
      <c r="H238" s="52">
        <f>SmtRes!Y117*Source!I38</f>
        <v>0</v>
      </c>
      <c r="I238" s="51">
        <f>SmtRes!AA117</f>
        <v>710</v>
      </c>
      <c r="J238" s="54">
        <f>SmtRes!AA117*Source!I38*SmtRes!Y117</f>
        <v>0</v>
      </c>
    </row>
    <row r="239" spans="1:10" ht="15.75">
      <c r="A239" s="47"/>
      <c r="B239" s="61" t="str">
        <f>SmtRes!I118</f>
        <v>500-9129</v>
      </c>
      <c r="C239" s="72" t="str">
        <f>SmtRes!K118</f>
        <v>Розетки потолочные</v>
      </c>
      <c r="D239" s="51" t="str">
        <f>SmtRes!O118</f>
        <v>100 шт.</v>
      </c>
      <c r="E239" s="118">
        <f>SmtRes!Y118</f>
        <v>0</v>
      </c>
      <c r="F239" s="119"/>
      <c r="G239" s="120"/>
      <c r="H239" s="52">
        <f>SmtRes!Y118*Source!I38</f>
        <v>0</v>
      </c>
      <c r="I239" s="51">
        <f>SmtRes!AA118</f>
        <v>1048.05</v>
      </c>
      <c r="J239" s="54">
        <f>SmtRes!AA118*Source!I38*SmtRes!Y118</f>
        <v>0</v>
      </c>
    </row>
    <row r="240" spans="1:10" ht="47.25">
      <c r="A240" s="47"/>
      <c r="B240" s="61" t="str">
        <f>SmtRes!I119</f>
        <v>544-0089</v>
      </c>
      <c r="C240" s="72" t="str">
        <f>SmtRes!K119</f>
        <v>Лента липкая изоляционная на поликасиновом компаунде марки ЛСЭПЛ, шириной 20-30 мм, толщиной от 0,14 до 0,19 мм включительно</v>
      </c>
      <c r="D240" s="51" t="str">
        <f>SmtRes!O119</f>
        <v>кг</v>
      </c>
      <c r="E240" s="118">
        <f>SmtRes!Y119</f>
        <v>0</v>
      </c>
      <c r="F240" s="119"/>
      <c r="G240" s="120"/>
      <c r="H240" s="52">
        <f>SmtRes!Y119*Source!I38</f>
        <v>0</v>
      </c>
      <c r="I240" s="51">
        <f>SmtRes!AA119</f>
        <v>146.06</v>
      </c>
      <c r="J240" s="54">
        <f>SmtRes!AA119*Source!I38*SmtRes!Y119</f>
        <v>0</v>
      </c>
    </row>
    <row r="241" spans="1:10" ht="15.75">
      <c r="A241" s="47"/>
      <c r="B241" s="73"/>
      <c r="C241" s="74" t="s">
        <v>595</v>
      </c>
      <c r="D241" s="48"/>
      <c r="E241" s="75"/>
      <c r="F241" s="75"/>
      <c r="G241" s="76"/>
      <c r="H241" s="77"/>
      <c r="I241" s="78"/>
      <c r="J241" s="92">
        <f>Source!P38</f>
        <v>0</v>
      </c>
    </row>
    <row r="242" spans="1:10" ht="15.75">
      <c r="A242" s="47"/>
      <c r="B242" s="79"/>
      <c r="C242" s="80" t="s">
        <v>114</v>
      </c>
      <c r="D242" s="93">
        <f>Source!AT38/100</f>
        <v>0.893</v>
      </c>
      <c r="E242" s="81"/>
      <c r="F242" s="82"/>
      <c r="G242" s="83"/>
      <c r="H242" s="84"/>
      <c r="I242" s="85"/>
      <c r="J242" s="94">
        <f>Source!X38</f>
        <v>67.15</v>
      </c>
    </row>
    <row r="243" spans="1:10" ht="15.75">
      <c r="A243" s="47"/>
      <c r="B243" s="86"/>
      <c r="C243" s="87" t="s">
        <v>116</v>
      </c>
      <c r="D243" s="93">
        <f>Source!AU38/100</f>
        <v>0.65</v>
      </c>
      <c r="E243" s="81"/>
      <c r="F243" s="88"/>
      <c r="G243" s="89"/>
      <c r="H243" s="90"/>
      <c r="I243" s="91"/>
      <c r="J243" s="54">
        <f>Source!Y38</f>
        <v>48.88</v>
      </c>
    </row>
    <row r="244" spans="1:10" ht="94.5">
      <c r="A244" s="46" t="str">
        <f>Source!E39</f>
        <v>12</v>
      </c>
      <c r="B244" s="42" t="str">
        <f>IF(Source!BJ39&lt;&gt;"",SUBSTITUTE(SUBSTITUTE(SUBSTITUTE(SUBSTITUTE(SUBSTITUTE(SUBSTITUTE(Source!BJ39,",",""),"сб."," "),"гл.","-"),"табл.","-"),"поз.","-"),"разд.","-"),Source!F39)&amp;" Кмат)*0"&amp;" Кэмм)*0,3"&amp;" Кзпм)*0,3"&amp;" Козп)*0,3"&amp;" Ктзс)*0,3"&amp;" Ктзм)*0,3"</f>
        <v>ГЭСНм  08-03-593-11 Кмат)*0 Кэмм)*0,3 Кзпм)*0,3 Козп)*0,3 Ктзс)*0,3 Ктзм)*0,3</v>
      </c>
      <c r="C244" s="40" t="str">
        <f>Source!G39</f>
        <v>Светильники для ламп накаливания:  Люстры и подвесы с количеством ламп до 5</v>
      </c>
      <c r="D244" s="41" t="str">
        <f>IF(Source!DW39="",Source!H39,Source!DW39)</f>
        <v>шт.</v>
      </c>
      <c r="E244" s="121" t="s">
        <v>591</v>
      </c>
      <c r="F244" s="121"/>
      <c r="G244" s="122"/>
      <c r="H244" s="43">
        <f>Source!I39</f>
        <v>2</v>
      </c>
      <c r="I244" s="44">
        <f>Source!AB39</f>
        <v>48.81384</v>
      </c>
      <c r="J244" s="45">
        <f>Source!O39</f>
        <v>97.63</v>
      </c>
    </row>
    <row r="245" spans="1:10" ht="15.75">
      <c r="A245" s="47"/>
      <c r="B245" s="49" t="str">
        <f>SmtRes!I120</f>
        <v>1-4.2</v>
      </c>
      <c r="C245" s="50" t="str">
        <f>SmtRes!K120</f>
        <v>Затраты труда рабочих, разряд работ 4.2</v>
      </c>
      <c r="D245" s="51" t="str">
        <f>SmtRes!O120</f>
        <v>чел.-ч</v>
      </c>
      <c r="E245" s="123">
        <f>SmtRes!Y120</f>
        <v>0.363</v>
      </c>
      <c r="F245" s="124"/>
      <c r="G245" s="125"/>
      <c r="H245" s="52">
        <f>SmtRes!Y120*Source!I39</f>
        <v>0.726</v>
      </c>
      <c r="I245" s="53">
        <f>SmtRes!AD120</f>
        <v>51.24</v>
      </c>
      <c r="J245" s="54">
        <f>SmtRes!AD120*Source!I39*SmtRes!Y120</f>
        <v>37.20024</v>
      </c>
    </row>
    <row r="246" spans="1:10" ht="15.75">
      <c r="A246" s="47"/>
      <c r="B246" s="49" t="str">
        <f>SmtRes!I121</f>
        <v>2</v>
      </c>
      <c r="C246" s="50" t="str">
        <f>SmtRes!K121</f>
        <v>Затраты труда машинистов</v>
      </c>
      <c r="D246" s="51" t="str">
        <f>SmtRes!O121</f>
        <v>чел.час</v>
      </c>
      <c r="E246" s="118">
        <f>SmtRes!Y121</f>
        <v>0.303</v>
      </c>
      <c r="F246" s="119"/>
      <c r="G246" s="120"/>
      <c r="H246" s="52">
        <f>SmtRes!Y121*Source!I39</f>
        <v>0.606</v>
      </c>
      <c r="I246" s="53">
        <f>SmtRes!AC121</f>
        <v>0</v>
      </c>
      <c r="J246" s="54">
        <f>SmtRes!AC121*Source!I39*SmtRes!Y121</f>
        <v>0</v>
      </c>
    </row>
    <row r="247" spans="1:10" ht="31.5">
      <c r="A247" s="47"/>
      <c r="B247" s="61" t="str">
        <f>SmtRes!I122</f>
        <v>021102</v>
      </c>
      <c r="C247" s="50" t="str">
        <f>SmtRes!K122</f>
        <v>Краны на автомобильном ходу при работе на монтаже технологического оборудования 10 т</v>
      </c>
      <c r="D247" s="51" t="str">
        <f>SmtRes!O122</f>
        <v>маш.ч</v>
      </c>
      <c r="E247" s="55"/>
      <c r="F247" s="119">
        <f>SmtRes!Y122</f>
        <v>0.003</v>
      </c>
      <c r="G247" s="120"/>
      <c r="H247" s="52">
        <f>SmtRes!Y122*Source!I39</f>
        <v>0.006</v>
      </c>
      <c r="I247" s="51">
        <f>SmtRes!AB122</f>
        <v>410.67</v>
      </c>
      <c r="J247" s="54">
        <f>SmtRes!AB122*Source!I39*SmtRes!Y122</f>
        <v>2.46402</v>
      </c>
    </row>
    <row r="248" spans="1:10" ht="15.75">
      <c r="A248" s="47"/>
      <c r="B248" s="56"/>
      <c r="C248" s="57" t="s">
        <v>592</v>
      </c>
      <c r="D248" s="58"/>
      <c r="E248" s="59"/>
      <c r="F248" s="59"/>
      <c r="G248" s="60"/>
      <c r="H248" s="59"/>
      <c r="I248" s="62">
        <f>SmtRes!AC122</f>
        <v>66.28</v>
      </c>
      <c r="J248" s="54">
        <f>SmtRes!AC122*Source!I39*SmtRes!Y122</f>
        <v>0.39768000000000003</v>
      </c>
    </row>
    <row r="249" spans="1:10" ht="31.5">
      <c r="A249" s="47"/>
      <c r="B249" s="61" t="str">
        <f>SmtRes!I123</f>
        <v>030902</v>
      </c>
      <c r="C249" s="50" t="str">
        <f>SmtRes!K123</f>
        <v>Подъемники гидравлические высотой подъема 10 м</v>
      </c>
      <c r="D249" s="51" t="str">
        <f>SmtRes!O123</f>
        <v>маш.-ч</v>
      </c>
      <c r="E249" s="55"/>
      <c r="F249" s="119">
        <f>SmtRes!Y123</f>
        <v>0.297</v>
      </c>
      <c r="G249" s="120"/>
      <c r="H249" s="52">
        <f>SmtRes!Y123*Source!I39</f>
        <v>0.594</v>
      </c>
      <c r="I249" s="51">
        <f>SmtRes!AB123</f>
        <v>94.34</v>
      </c>
      <c r="J249" s="54">
        <f>SmtRes!AB123*Source!I39*SmtRes!Y123</f>
        <v>56.03796</v>
      </c>
    </row>
    <row r="250" spans="1:10" ht="15.75">
      <c r="A250" s="47"/>
      <c r="B250" s="56"/>
      <c r="C250" s="57" t="s">
        <v>592</v>
      </c>
      <c r="D250" s="58"/>
      <c r="E250" s="59"/>
      <c r="F250" s="59"/>
      <c r="G250" s="60"/>
      <c r="H250" s="59"/>
      <c r="I250" s="62">
        <f>SmtRes!AC123</f>
        <v>56.99</v>
      </c>
      <c r="J250" s="54">
        <f>SmtRes!AC123*Source!I39*SmtRes!Y123</f>
        <v>33.85206</v>
      </c>
    </row>
    <row r="251" spans="1:10" ht="31.5">
      <c r="A251" s="47"/>
      <c r="B251" s="61" t="str">
        <f>SmtRes!I124</f>
        <v>040502</v>
      </c>
      <c r="C251" s="50" t="str">
        <f>SmtRes!K124</f>
        <v>Установки для сварки ручной дуговой (постоянного тока)</v>
      </c>
      <c r="D251" s="51" t="str">
        <f>SmtRes!O124</f>
        <v>маш.-ч</v>
      </c>
      <c r="E251" s="55"/>
      <c r="F251" s="119">
        <f>SmtRes!Y124</f>
        <v>0.006</v>
      </c>
      <c r="G251" s="120"/>
      <c r="H251" s="52">
        <f>SmtRes!Y124*Source!I39</f>
        <v>0.012</v>
      </c>
      <c r="I251" s="51">
        <f>SmtRes!AB124</f>
        <v>15.45</v>
      </c>
      <c r="J251" s="54">
        <f>SmtRes!AB124*Source!I39*SmtRes!Y124</f>
        <v>0.18539999999999998</v>
      </c>
    </row>
    <row r="252" spans="1:10" ht="15.75">
      <c r="A252" s="47"/>
      <c r="B252" s="56"/>
      <c r="C252" s="57" t="s">
        <v>592</v>
      </c>
      <c r="D252" s="58"/>
      <c r="E252" s="59"/>
      <c r="F252" s="59"/>
      <c r="G252" s="60"/>
      <c r="H252" s="59"/>
      <c r="I252" s="62">
        <f>SmtRes!AC124</f>
        <v>0</v>
      </c>
      <c r="J252" s="54">
        <f>SmtRes!AC124*Source!I39*SmtRes!Y124</f>
        <v>0</v>
      </c>
    </row>
    <row r="253" spans="1:10" ht="31.5">
      <c r="A253" s="47"/>
      <c r="B253" s="61" t="str">
        <f>SmtRes!I125</f>
        <v>400002</v>
      </c>
      <c r="C253" s="50" t="str">
        <f>SmtRes!K125</f>
        <v>Автомобили бортовые грузоподъемностью до 8 т</v>
      </c>
      <c r="D253" s="51" t="str">
        <f>SmtRes!O125</f>
        <v>маш.ч</v>
      </c>
      <c r="E253" s="55"/>
      <c r="F253" s="119">
        <f>SmtRes!Y125</f>
        <v>0.003</v>
      </c>
      <c r="G253" s="120"/>
      <c r="H253" s="52">
        <f>SmtRes!Y125*Source!I39</f>
        <v>0.006</v>
      </c>
      <c r="I253" s="51">
        <f>SmtRes!AB125</f>
        <v>290.01</v>
      </c>
      <c r="J253" s="54">
        <f>SmtRes!AB125*Source!I39*SmtRes!Y125</f>
        <v>1.74006</v>
      </c>
    </row>
    <row r="254" spans="1:10" ht="15.75">
      <c r="A254" s="47"/>
      <c r="B254" s="56"/>
      <c r="C254" s="57" t="s">
        <v>592</v>
      </c>
      <c r="D254" s="58"/>
      <c r="E254" s="59"/>
      <c r="F254" s="59"/>
      <c r="G254" s="60"/>
      <c r="H254" s="59"/>
      <c r="I254" s="62">
        <f>SmtRes!AC125</f>
        <v>104.55</v>
      </c>
      <c r="J254" s="54">
        <f>SmtRes!AC125*Source!I39*SmtRes!Y125</f>
        <v>0.6273</v>
      </c>
    </row>
    <row r="255" spans="1:10" ht="15.75">
      <c r="A255" s="63"/>
      <c r="B255" s="64"/>
      <c r="C255" s="65" t="s">
        <v>593</v>
      </c>
      <c r="D255" s="58"/>
      <c r="E255" s="66"/>
      <c r="F255" s="67"/>
      <c r="G255" s="67"/>
      <c r="H255" s="66"/>
      <c r="I255" s="68"/>
      <c r="J255" s="71">
        <f>Source!Q39</f>
        <v>60.43</v>
      </c>
    </row>
    <row r="256" spans="1:10" ht="15.75">
      <c r="A256" s="63"/>
      <c r="B256" s="69"/>
      <c r="C256" s="65" t="s">
        <v>594</v>
      </c>
      <c r="D256" s="70"/>
      <c r="E256" s="66"/>
      <c r="F256" s="67"/>
      <c r="G256" s="67"/>
      <c r="H256" s="66"/>
      <c r="I256" s="68"/>
      <c r="J256" s="71">
        <f>Source!R39</f>
        <v>34.88</v>
      </c>
    </row>
    <row r="257" spans="1:10" ht="15.75">
      <c r="A257" s="47"/>
      <c r="B257" s="61" t="str">
        <f>SmtRes!I126</f>
        <v>101-0219</v>
      </c>
      <c r="C257" s="72" t="str">
        <f>SmtRes!K126</f>
        <v>Гипсовые вяжущие Г-3</v>
      </c>
      <c r="D257" s="51" t="str">
        <f>SmtRes!O126</f>
        <v>т</v>
      </c>
      <c r="E257" s="118">
        <f>SmtRes!Y126</f>
        <v>0</v>
      </c>
      <c r="F257" s="119"/>
      <c r="G257" s="120"/>
      <c r="H257" s="52">
        <f>SmtRes!Y126*Source!I39</f>
        <v>0</v>
      </c>
      <c r="I257" s="51">
        <f>SmtRes!AA126</f>
        <v>2861.52</v>
      </c>
      <c r="J257" s="54">
        <f>SmtRes!AA126*Source!I39*SmtRes!Y126</f>
        <v>0</v>
      </c>
    </row>
    <row r="258" spans="1:10" ht="15.75">
      <c r="A258" s="47"/>
      <c r="B258" s="61" t="str">
        <f>SmtRes!I127</f>
        <v>101-0501</v>
      </c>
      <c r="C258" s="72" t="str">
        <f>SmtRes!K127</f>
        <v>Лаки канифольные КФ-965</v>
      </c>
      <c r="D258" s="51" t="str">
        <f>SmtRes!O127</f>
        <v>т</v>
      </c>
      <c r="E258" s="118">
        <f>SmtRes!Y127</f>
        <v>0</v>
      </c>
      <c r="F258" s="119"/>
      <c r="G258" s="120"/>
      <c r="H258" s="52">
        <f>SmtRes!Y127*Source!I39</f>
        <v>0</v>
      </c>
      <c r="I258" s="51">
        <f>SmtRes!AA127</f>
        <v>248802.84</v>
      </c>
      <c r="J258" s="54">
        <f>SmtRes!AA127*Source!I39*SmtRes!Y127</f>
        <v>0</v>
      </c>
    </row>
    <row r="259" spans="1:10" ht="78.75">
      <c r="A259" s="47"/>
      <c r="B259" s="61" t="str">
        <f>SmtRes!I128</f>
        <v>101-1148</v>
      </c>
      <c r="C259" s="72" t="str">
        <f>SmtRes!K128</f>
        <v>Прокат для армирования ж/б конструкций круглый и периодического профиля, горячекатаный и термомеханический, термически упрочненный класс А-I диаметром 6 мм</v>
      </c>
      <c r="D259" s="51" t="str">
        <f>SmtRes!O128</f>
        <v>т</v>
      </c>
      <c r="E259" s="118">
        <f>SmtRes!Y128</f>
        <v>0</v>
      </c>
      <c r="F259" s="119"/>
      <c r="G259" s="120"/>
      <c r="H259" s="52">
        <f>SmtRes!Y128*Source!I39</f>
        <v>0</v>
      </c>
      <c r="I259" s="51">
        <f>SmtRes!AA128</f>
        <v>18645</v>
      </c>
      <c r="J259" s="54">
        <f>SmtRes!AA128*Source!I39*SmtRes!Y128</f>
        <v>0</v>
      </c>
    </row>
    <row r="260" spans="1:10" ht="31.5">
      <c r="A260" s="47"/>
      <c r="B260" s="61" t="str">
        <f>SmtRes!I129</f>
        <v>101-1755</v>
      </c>
      <c r="C260" s="72" t="str">
        <f>SmtRes!K129</f>
        <v>Сталь полосовая спокойная марки Ст3сп, шириной 50-200 мм толщиной 4-5 мм</v>
      </c>
      <c r="D260" s="51" t="str">
        <f>SmtRes!O129</f>
        <v>т</v>
      </c>
      <c r="E260" s="118">
        <f>SmtRes!Y129</f>
        <v>0</v>
      </c>
      <c r="F260" s="119"/>
      <c r="G260" s="120"/>
      <c r="H260" s="52">
        <f>SmtRes!Y129*Source!I39</f>
        <v>0</v>
      </c>
      <c r="I260" s="51">
        <f>SmtRes!AA129</f>
        <v>15000</v>
      </c>
      <c r="J260" s="54">
        <f>SmtRes!AA129*Source!I39*SmtRes!Y129</f>
        <v>0</v>
      </c>
    </row>
    <row r="261" spans="1:10" ht="15.75">
      <c r="A261" s="47"/>
      <c r="B261" s="61" t="str">
        <f>SmtRes!I130</f>
        <v>101-1924</v>
      </c>
      <c r="C261" s="72" t="str">
        <f>SmtRes!K130</f>
        <v>Электроды диаметром 4 мм Э42А</v>
      </c>
      <c r="D261" s="51" t="str">
        <f>SmtRes!O130</f>
        <v>кг</v>
      </c>
      <c r="E261" s="118">
        <f>SmtRes!Y130</f>
        <v>0</v>
      </c>
      <c r="F261" s="119"/>
      <c r="G261" s="120"/>
      <c r="H261" s="52">
        <f>SmtRes!Y130*Source!I39</f>
        <v>0</v>
      </c>
      <c r="I261" s="51">
        <f>SmtRes!AA130</f>
        <v>40.04</v>
      </c>
      <c r="J261" s="54">
        <f>SmtRes!AA130*Source!I39*SmtRes!Y130</f>
        <v>0</v>
      </c>
    </row>
    <row r="262" spans="1:10" ht="15.75">
      <c r="A262" s="47"/>
      <c r="B262" s="61" t="str">
        <f>SmtRes!I131</f>
        <v>101-1977</v>
      </c>
      <c r="C262" s="72" t="str">
        <f>SmtRes!K131</f>
        <v>Болты строительные с гайками и шайбами</v>
      </c>
      <c r="D262" s="51" t="str">
        <f>SmtRes!O131</f>
        <v>кг</v>
      </c>
      <c r="E262" s="118">
        <f>SmtRes!Y131</f>
        <v>0</v>
      </c>
      <c r="F262" s="119"/>
      <c r="G262" s="120"/>
      <c r="H262" s="52">
        <f>SmtRes!Y131*Source!I39</f>
        <v>0</v>
      </c>
      <c r="I262" s="51">
        <f>SmtRes!AA131</f>
        <v>22.6</v>
      </c>
      <c r="J262" s="54">
        <f>SmtRes!AA131*Source!I39*SmtRes!Y131</f>
        <v>0</v>
      </c>
    </row>
    <row r="263" spans="1:10" ht="15.75">
      <c r="A263" s="47"/>
      <c r="B263" s="61" t="str">
        <f>SmtRes!I132</f>
        <v>101-9460</v>
      </c>
      <c r="C263" s="72" t="str">
        <f>SmtRes!K132</f>
        <v>Лента ПХВ-304</v>
      </c>
      <c r="D263" s="51" t="str">
        <f>SmtRes!O132</f>
        <v>кг</v>
      </c>
      <c r="E263" s="118">
        <f>SmtRes!Y132</f>
        <v>0</v>
      </c>
      <c r="F263" s="119"/>
      <c r="G263" s="120"/>
      <c r="H263" s="52">
        <f>SmtRes!Y132*Source!I39</f>
        <v>0</v>
      </c>
      <c r="I263" s="51">
        <f>SmtRes!AA132</f>
        <v>0</v>
      </c>
      <c r="J263" s="54">
        <f>SmtRes!AA132*Source!I39*SmtRes!Y132</f>
        <v>0</v>
      </c>
    </row>
    <row r="264" spans="1:10" ht="15.75">
      <c r="A264" s="47"/>
      <c r="B264" s="61" t="str">
        <f>SmtRes!I133</f>
        <v>500-9129</v>
      </c>
      <c r="C264" s="72" t="str">
        <f>SmtRes!K133</f>
        <v>Розетки потолочные</v>
      </c>
      <c r="D264" s="51" t="str">
        <f>SmtRes!O133</f>
        <v>100 шт.</v>
      </c>
      <c r="E264" s="118">
        <f>SmtRes!Y133</f>
        <v>0</v>
      </c>
      <c r="F264" s="119"/>
      <c r="G264" s="120"/>
      <c r="H264" s="52">
        <f>SmtRes!Y133*Source!I39</f>
        <v>0</v>
      </c>
      <c r="I264" s="51">
        <f>SmtRes!AA133</f>
        <v>1048.05</v>
      </c>
      <c r="J264" s="54">
        <f>SmtRes!AA133*Source!I39*SmtRes!Y133</f>
        <v>0</v>
      </c>
    </row>
    <row r="265" spans="1:10" ht="15.75">
      <c r="A265" s="47"/>
      <c r="B265" s="61" t="str">
        <f>SmtRes!I134</f>
        <v>500-9264</v>
      </c>
      <c r="C265" s="72" t="str">
        <f>SmtRes!K134</f>
        <v>Трубка полихлорвиниловая</v>
      </c>
      <c r="D265" s="51" t="str">
        <f>SmtRes!O134</f>
        <v>кг</v>
      </c>
      <c r="E265" s="118">
        <f>SmtRes!Y134</f>
        <v>0</v>
      </c>
      <c r="F265" s="119"/>
      <c r="G265" s="120"/>
      <c r="H265" s="52">
        <f>SmtRes!Y134*Source!I39</f>
        <v>0</v>
      </c>
      <c r="I265" s="51">
        <f>SmtRes!AA134</f>
        <v>35.7</v>
      </c>
      <c r="J265" s="54">
        <f>SmtRes!AA134*Source!I39*SmtRes!Y134</f>
        <v>0</v>
      </c>
    </row>
    <row r="266" spans="1:10" ht="15.75">
      <c r="A266" s="47"/>
      <c r="B266" s="61" t="str">
        <f>SmtRes!I135</f>
        <v>500-9361</v>
      </c>
      <c r="C266" s="72" t="str">
        <f>SmtRes!K135</f>
        <v>Зажим люстровый</v>
      </c>
      <c r="D266" s="51" t="str">
        <f>SmtRes!O135</f>
        <v>шт.</v>
      </c>
      <c r="E266" s="118">
        <f>SmtRes!Y135</f>
        <v>0</v>
      </c>
      <c r="F266" s="119"/>
      <c r="G266" s="120"/>
      <c r="H266" s="52">
        <f>SmtRes!Y135*Source!I39</f>
        <v>0</v>
      </c>
      <c r="I266" s="51">
        <f>SmtRes!AA135</f>
        <v>3.97</v>
      </c>
      <c r="J266" s="54">
        <f>SmtRes!AA135*Source!I39*SmtRes!Y135</f>
        <v>0</v>
      </c>
    </row>
    <row r="267" spans="1:10" ht="47.25">
      <c r="A267" s="47"/>
      <c r="B267" s="61" t="str">
        <f>SmtRes!I136</f>
        <v>544-0089</v>
      </c>
      <c r="C267" s="72" t="str">
        <f>SmtRes!K136</f>
        <v>Лента липкая изоляционная на поликасиновом компаунде марки ЛСЭПЛ, шириной 20-30 мм, толщиной от 0,14 до 0,19 мм включительно</v>
      </c>
      <c r="D267" s="51" t="str">
        <f>SmtRes!O136</f>
        <v>кг</v>
      </c>
      <c r="E267" s="118">
        <f>SmtRes!Y136</f>
        <v>0</v>
      </c>
      <c r="F267" s="119"/>
      <c r="G267" s="120"/>
      <c r="H267" s="52">
        <f>SmtRes!Y136*Source!I39</f>
        <v>0</v>
      </c>
      <c r="I267" s="51">
        <f>SmtRes!AA136</f>
        <v>146.06</v>
      </c>
      <c r="J267" s="54">
        <f>SmtRes!AA136*Source!I39*SmtRes!Y136</f>
        <v>0</v>
      </c>
    </row>
    <row r="268" spans="1:10" ht="15.75">
      <c r="A268" s="47"/>
      <c r="B268" s="73"/>
      <c r="C268" s="74" t="s">
        <v>595</v>
      </c>
      <c r="D268" s="48"/>
      <c r="E268" s="75"/>
      <c r="F268" s="75"/>
      <c r="G268" s="76"/>
      <c r="H268" s="77"/>
      <c r="I268" s="78"/>
      <c r="J268" s="92">
        <f>Source!P39</f>
        <v>0</v>
      </c>
    </row>
    <row r="269" spans="1:10" ht="15.75">
      <c r="A269" s="47"/>
      <c r="B269" s="79"/>
      <c r="C269" s="80" t="s">
        <v>114</v>
      </c>
      <c r="D269" s="93">
        <f>Source!AT39/100</f>
        <v>0.893</v>
      </c>
      <c r="E269" s="81"/>
      <c r="F269" s="82"/>
      <c r="G269" s="83"/>
      <c r="H269" s="84"/>
      <c r="I269" s="85"/>
      <c r="J269" s="94">
        <f>Source!X39</f>
        <v>64.37</v>
      </c>
    </row>
    <row r="270" spans="1:10" ht="15.75">
      <c r="A270" s="47"/>
      <c r="B270" s="86"/>
      <c r="C270" s="87" t="s">
        <v>116</v>
      </c>
      <c r="D270" s="93">
        <f>Source!AU39/100</f>
        <v>0.65</v>
      </c>
      <c r="E270" s="81"/>
      <c r="F270" s="88"/>
      <c r="G270" s="89"/>
      <c r="H270" s="90"/>
      <c r="I270" s="91"/>
      <c r="J270" s="54">
        <f>Source!Y39</f>
        <v>46.85</v>
      </c>
    </row>
    <row r="271" spans="1:10" ht="15.75">
      <c r="A271" s="115"/>
      <c r="B271" s="116"/>
      <c r="C271" s="95"/>
      <c r="D271" s="96"/>
      <c r="E271" s="96"/>
      <c r="F271" s="96"/>
      <c r="G271" s="96"/>
      <c r="H271" s="96"/>
      <c r="I271" s="97" t="s">
        <v>596</v>
      </c>
      <c r="J271" s="98">
        <f>Source!O41</f>
        <v>7916.88</v>
      </c>
    </row>
    <row r="272" spans="1:10" ht="15.75">
      <c r="A272" s="113">
        <f>Source!N54</f>
      </c>
      <c r="B272" s="114"/>
      <c r="C272" s="99" t="str">
        <f>Source!H54</f>
        <v>Итого прямые затраты</v>
      </c>
      <c r="D272" s="99"/>
      <c r="E272" s="99"/>
      <c r="F272" s="99"/>
      <c r="G272" s="99"/>
      <c r="H272" s="99"/>
      <c r="I272" s="99"/>
      <c r="J272" s="100">
        <f>Source!F54</f>
        <v>7916.88</v>
      </c>
    </row>
    <row r="273" spans="1:10" ht="15.75">
      <c r="A273" s="113">
        <f>Source!N55</f>
      </c>
      <c r="B273" s="114"/>
      <c r="C273" s="99" t="str">
        <f>Source!H55</f>
        <v>Накладные расходы</v>
      </c>
      <c r="D273" s="99"/>
      <c r="E273" s="99"/>
      <c r="F273" s="99"/>
      <c r="G273" s="99"/>
      <c r="H273" s="99"/>
      <c r="I273" s="99"/>
      <c r="J273" s="100">
        <f>Source!F55</f>
        <v>5661.41</v>
      </c>
    </row>
    <row r="274" spans="1:10" ht="15.75">
      <c r="A274" s="113">
        <f>Source!N56</f>
      </c>
      <c r="B274" s="114"/>
      <c r="C274" s="99" t="str">
        <f>Source!H56</f>
        <v>Сметная прибыль</v>
      </c>
      <c r="D274" s="99"/>
      <c r="E274" s="99"/>
      <c r="F274" s="99"/>
      <c r="G274" s="99"/>
      <c r="H274" s="99"/>
      <c r="I274" s="99"/>
      <c r="J274" s="100">
        <f>Source!F56</f>
        <v>4120.85</v>
      </c>
    </row>
    <row r="275" spans="1:10" ht="15.75">
      <c r="A275" s="113">
        <f>Source!N57</f>
      </c>
      <c r="B275" s="114"/>
      <c r="C275" s="99" t="str">
        <f>Source!H57</f>
        <v>Итого</v>
      </c>
      <c r="D275" s="99"/>
      <c r="E275" s="99"/>
      <c r="F275" s="99"/>
      <c r="G275" s="99"/>
      <c r="H275" s="99"/>
      <c r="I275" s="99"/>
      <c r="J275" s="100">
        <f>Source!F57</f>
        <v>17699.14</v>
      </c>
    </row>
    <row r="276" spans="1:10" ht="15.75">
      <c r="A276" s="35"/>
      <c r="B276" s="36" t="s">
        <v>590</v>
      </c>
      <c r="C276" s="37" t="str">
        <f>Source!G59</f>
        <v>Электромонтажные работы</v>
      </c>
      <c r="D276" s="38"/>
      <c r="E276" s="38"/>
      <c r="F276" s="38"/>
      <c r="G276" s="38"/>
      <c r="H276" s="38"/>
      <c r="I276" s="38"/>
      <c r="J276" s="39"/>
    </row>
    <row r="277" spans="1:10" ht="94.5">
      <c r="A277" s="46" t="str">
        <f>Source!E63</f>
        <v>1</v>
      </c>
      <c r="B277" s="42" t="str">
        <f>IF(Source!BJ63&lt;&gt;"",SUBSTITUTE(SUBSTITUTE(SUBSTITUTE(SUBSTITUTE(SUBSTITUTE(SUBSTITUTE(Source!BJ63,",",""),"сб."," "),"гл.","-"),"табл.","-"),"поз.","-"),"разд.","-"),Source!F63)&amp;" Кэмм)*1,2"&amp;" Кзпм)*1,2"&amp;" Козп)*1,2"&amp;" Ктзс)*1,2"&amp;" Ктзм)*1,2"</f>
        <v>ГЭСНм  08-03-572-5 Кэмм)*1,2 Кзпм)*1,2 Козп)*1,2 Ктзс)*1,2 Ктзм)*1,2</v>
      </c>
      <c r="C277" s="40" t="str">
        <f>Source!G63</f>
        <v>Блоки управления и распределительные пункты (шкафы) высотой до 1700 мм:  Блок управления шкафного исполнения или распределительный пункт (шкаф), устанавливаемый на стене, высота и ширина, мм, до 1700х1100</v>
      </c>
      <c r="D277" s="41" t="str">
        <f>IF(Source!DW63="",Source!H63,Source!DW63)</f>
        <v>шт.</v>
      </c>
      <c r="E277" s="121" t="s">
        <v>591</v>
      </c>
      <c r="F277" s="121"/>
      <c r="G277" s="122"/>
      <c r="H277" s="43">
        <f>Source!I63</f>
        <v>1</v>
      </c>
      <c r="I277" s="44">
        <f>Source!AB63</f>
        <v>1079.194</v>
      </c>
      <c r="J277" s="45">
        <f>Source!O63</f>
        <v>1079.2</v>
      </c>
    </row>
    <row r="278" spans="1:10" ht="15.75">
      <c r="A278" s="47"/>
      <c r="B278" s="49" t="str">
        <f>SmtRes!I137</f>
        <v>1-4.2</v>
      </c>
      <c r="C278" s="50" t="str">
        <f>SmtRes!K137</f>
        <v>Затраты труда рабочих, разряд работ 4.2</v>
      </c>
      <c r="D278" s="51" t="str">
        <f>SmtRes!O137</f>
        <v>чел.-ч</v>
      </c>
      <c r="E278" s="123">
        <f>SmtRes!Y137</f>
        <v>4.188</v>
      </c>
      <c r="F278" s="124"/>
      <c r="G278" s="125"/>
      <c r="H278" s="52">
        <f>SmtRes!Y137*Source!I63</f>
        <v>4.188</v>
      </c>
      <c r="I278" s="53">
        <f>SmtRes!AD137</f>
        <v>51.24</v>
      </c>
      <c r="J278" s="54">
        <f>SmtRes!AD137*Source!I63*SmtRes!Y137</f>
        <v>214.59312</v>
      </c>
    </row>
    <row r="279" spans="1:10" ht="15.75">
      <c r="A279" s="47"/>
      <c r="B279" s="49" t="str">
        <f>SmtRes!I138</f>
        <v>2</v>
      </c>
      <c r="C279" s="50" t="str">
        <f>SmtRes!K138</f>
        <v>Затраты труда машинистов</v>
      </c>
      <c r="D279" s="51" t="str">
        <f>SmtRes!O138</f>
        <v>чел.час</v>
      </c>
      <c r="E279" s="118">
        <f>SmtRes!Y138</f>
        <v>0.792</v>
      </c>
      <c r="F279" s="119"/>
      <c r="G279" s="120"/>
      <c r="H279" s="52">
        <f>SmtRes!Y138*Source!I63</f>
        <v>0.792</v>
      </c>
      <c r="I279" s="53">
        <f>SmtRes!AC138</f>
        <v>0</v>
      </c>
      <c r="J279" s="54">
        <f>SmtRes!AC138*Source!I63*SmtRes!Y138</f>
        <v>0</v>
      </c>
    </row>
    <row r="280" spans="1:10" ht="31.5">
      <c r="A280" s="47"/>
      <c r="B280" s="61" t="str">
        <f>SmtRes!I139</f>
        <v>021102</v>
      </c>
      <c r="C280" s="50" t="str">
        <f>SmtRes!K139</f>
        <v>Краны на автомобильном ходу при работе на монтаже технологического оборудования 10 т</v>
      </c>
      <c r="D280" s="51" t="str">
        <f>SmtRes!O139</f>
        <v>маш.ч</v>
      </c>
      <c r="E280" s="55"/>
      <c r="F280" s="119">
        <f>SmtRes!Y139</f>
        <v>0.396</v>
      </c>
      <c r="G280" s="120"/>
      <c r="H280" s="52">
        <f>SmtRes!Y139*Source!I63</f>
        <v>0.396</v>
      </c>
      <c r="I280" s="51">
        <f>SmtRes!AB139</f>
        <v>410.67</v>
      </c>
      <c r="J280" s="54">
        <f>SmtRes!AB139*Source!I63*SmtRes!Y139</f>
        <v>162.62532000000002</v>
      </c>
    </row>
    <row r="281" spans="1:10" ht="15.75">
      <c r="A281" s="47"/>
      <c r="B281" s="56"/>
      <c r="C281" s="57" t="s">
        <v>592</v>
      </c>
      <c r="D281" s="58"/>
      <c r="E281" s="59"/>
      <c r="F281" s="59"/>
      <c r="G281" s="60"/>
      <c r="H281" s="59"/>
      <c r="I281" s="62">
        <f>SmtRes!AC139</f>
        <v>66.28</v>
      </c>
      <c r="J281" s="54">
        <f>SmtRes!AC139*Source!I63*SmtRes!Y139</f>
        <v>26.24688</v>
      </c>
    </row>
    <row r="282" spans="1:10" ht="31.5">
      <c r="A282" s="47"/>
      <c r="B282" s="61" t="str">
        <f>SmtRes!I140</f>
        <v>040502</v>
      </c>
      <c r="C282" s="50" t="str">
        <f>SmtRes!K140</f>
        <v>Установки для сварки ручной дуговой (постоянного тока)</v>
      </c>
      <c r="D282" s="51" t="str">
        <f>SmtRes!O140</f>
        <v>маш.-ч</v>
      </c>
      <c r="E282" s="55"/>
      <c r="F282" s="119">
        <f>SmtRes!Y140</f>
        <v>1.548</v>
      </c>
      <c r="G282" s="120"/>
      <c r="H282" s="52">
        <f>SmtRes!Y140*Source!I63</f>
        <v>1.548</v>
      </c>
      <c r="I282" s="51">
        <f>SmtRes!AB140</f>
        <v>15.45</v>
      </c>
      <c r="J282" s="54">
        <f>SmtRes!AB140*Source!I63*SmtRes!Y140</f>
        <v>23.9166</v>
      </c>
    </row>
    <row r="283" spans="1:10" ht="15.75">
      <c r="A283" s="47"/>
      <c r="B283" s="56"/>
      <c r="C283" s="57" t="s">
        <v>592</v>
      </c>
      <c r="D283" s="58"/>
      <c r="E283" s="59"/>
      <c r="F283" s="59"/>
      <c r="G283" s="60"/>
      <c r="H283" s="59"/>
      <c r="I283" s="62">
        <f>SmtRes!AC140</f>
        <v>0</v>
      </c>
      <c r="J283" s="54">
        <f>SmtRes!AC140*Source!I63*SmtRes!Y140</f>
        <v>0</v>
      </c>
    </row>
    <row r="284" spans="1:10" ht="31.5">
      <c r="A284" s="47"/>
      <c r="B284" s="61" t="str">
        <f>SmtRes!I141</f>
        <v>400002</v>
      </c>
      <c r="C284" s="50" t="str">
        <f>SmtRes!K141</f>
        <v>Автомобили бортовые грузоподъемностью до 8 т</v>
      </c>
      <c r="D284" s="51" t="str">
        <f>SmtRes!O141</f>
        <v>маш.ч</v>
      </c>
      <c r="E284" s="55"/>
      <c r="F284" s="119">
        <f>SmtRes!Y141</f>
        <v>0.396</v>
      </c>
      <c r="G284" s="120"/>
      <c r="H284" s="52">
        <f>SmtRes!Y141*Source!I63</f>
        <v>0.396</v>
      </c>
      <c r="I284" s="51">
        <f>SmtRes!AB141</f>
        <v>290.01</v>
      </c>
      <c r="J284" s="54">
        <f>SmtRes!AB141*Source!I63*SmtRes!Y141</f>
        <v>114.84396</v>
      </c>
    </row>
    <row r="285" spans="1:10" ht="15.75">
      <c r="A285" s="47"/>
      <c r="B285" s="56"/>
      <c r="C285" s="57" t="s">
        <v>592</v>
      </c>
      <c r="D285" s="58"/>
      <c r="E285" s="59"/>
      <c r="F285" s="59"/>
      <c r="G285" s="60"/>
      <c r="H285" s="59"/>
      <c r="I285" s="62">
        <f>SmtRes!AC141</f>
        <v>104.55</v>
      </c>
      <c r="J285" s="54">
        <f>SmtRes!AC141*Source!I63*SmtRes!Y141</f>
        <v>41.4018</v>
      </c>
    </row>
    <row r="286" spans="1:10" ht="15.75">
      <c r="A286" s="63"/>
      <c r="B286" s="64"/>
      <c r="C286" s="65" t="s">
        <v>593</v>
      </c>
      <c r="D286" s="58"/>
      <c r="E286" s="66"/>
      <c r="F286" s="67"/>
      <c r="G286" s="67"/>
      <c r="H286" s="66"/>
      <c r="I286" s="68"/>
      <c r="J286" s="71">
        <f>Source!Q63</f>
        <v>301.39</v>
      </c>
    </row>
    <row r="287" spans="1:10" ht="15.75">
      <c r="A287" s="63"/>
      <c r="B287" s="69"/>
      <c r="C287" s="65" t="s">
        <v>594</v>
      </c>
      <c r="D287" s="70"/>
      <c r="E287" s="66"/>
      <c r="F287" s="67"/>
      <c r="G287" s="67"/>
      <c r="H287" s="66"/>
      <c r="I287" s="68"/>
      <c r="J287" s="71">
        <f>Source!R63</f>
        <v>67.65</v>
      </c>
    </row>
    <row r="288" spans="1:10" ht="15.75">
      <c r="A288" s="47"/>
      <c r="B288" s="61" t="str">
        <f>SmtRes!I142</f>
        <v>101-1924</v>
      </c>
      <c r="C288" s="72" t="str">
        <f>SmtRes!K142</f>
        <v>Электроды диаметром 4 мм Э42А</v>
      </c>
      <c r="D288" s="51" t="str">
        <f>SmtRes!O142</f>
        <v>кг</v>
      </c>
      <c r="E288" s="118">
        <f>SmtRes!Y142</f>
        <v>0.25</v>
      </c>
      <c r="F288" s="119"/>
      <c r="G288" s="120"/>
      <c r="H288" s="52">
        <f>SmtRes!Y142*Source!I63</f>
        <v>0.25</v>
      </c>
      <c r="I288" s="51">
        <f>SmtRes!AA142</f>
        <v>40.04</v>
      </c>
      <c r="J288" s="54">
        <f>SmtRes!AA142*Source!I63*SmtRes!Y142</f>
        <v>10.01</v>
      </c>
    </row>
    <row r="289" spans="1:10" ht="15.75">
      <c r="A289" s="47"/>
      <c r="B289" s="61" t="str">
        <f>SmtRes!I143</f>
        <v>101-1977</v>
      </c>
      <c r="C289" s="72" t="str">
        <f>SmtRes!K143</f>
        <v>Болты строительные с гайками и шайбами</v>
      </c>
      <c r="D289" s="51" t="str">
        <f>SmtRes!O143</f>
        <v>кг</v>
      </c>
      <c r="E289" s="118">
        <f>SmtRes!Y143</f>
        <v>0.26</v>
      </c>
      <c r="F289" s="119"/>
      <c r="G289" s="120"/>
      <c r="H289" s="52">
        <f>SmtRes!Y143*Source!I63</f>
        <v>0.26</v>
      </c>
      <c r="I289" s="51">
        <f>SmtRes!AA143</f>
        <v>22.6</v>
      </c>
      <c r="J289" s="54">
        <f>SmtRes!AA143*Source!I63*SmtRes!Y143</f>
        <v>5.876</v>
      </c>
    </row>
    <row r="290" spans="1:10" ht="15.75">
      <c r="A290" s="47"/>
      <c r="B290" s="61" t="str">
        <f>SmtRes!I144</f>
        <v>101-9852</v>
      </c>
      <c r="C290" s="72" t="str">
        <f>SmtRes!K144</f>
        <v>Краска</v>
      </c>
      <c r="D290" s="51" t="str">
        <f>SmtRes!O144</f>
        <v>кг</v>
      </c>
      <c r="E290" s="118">
        <f>SmtRes!Y144</f>
        <v>0.05</v>
      </c>
      <c r="F290" s="119"/>
      <c r="G290" s="120"/>
      <c r="H290" s="52">
        <f>SmtRes!Y144*Source!I63</f>
        <v>0.05</v>
      </c>
      <c r="I290" s="51">
        <f>SmtRes!AA144</f>
        <v>41.07</v>
      </c>
      <c r="J290" s="54">
        <f>SmtRes!AA144*Source!I63*SmtRes!Y144</f>
        <v>2.0535</v>
      </c>
    </row>
    <row r="291" spans="1:10" ht="31.5">
      <c r="A291" s="47"/>
      <c r="B291" s="61" t="str">
        <f>SmtRes!I145</f>
        <v>201-9408</v>
      </c>
      <c r="C291" s="72" t="str">
        <f>SmtRes!K145</f>
        <v>Конструкции стальные индивидуальные решетчатые сварные массой до 0,1 т</v>
      </c>
      <c r="D291" s="51" t="str">
        <f>SmtRes!O145</f>
        <v>т</v>
      </c>
      <c r="E291" s="118">
        <f>SmtRes!Y145</f>
        <v>0.03</v>
      </c>
      <c r="F291" s="119"/>
      <c r="G291" s="120"/>
      <c r="H291" s="52">
        <f>SmtRes!Y145*Source!I63</f>
        <v>0.03</v>
      </c>
      <c r="I291" s="51">
        <f>SmtRes!AA145</f>
        <v>18175.85</v>
      </c>
      <c r="J291" s="54">
        <f>SmtRes!AA145*Source!I63*SmtRes!Y145</f>
        <v>545.2755</v>
      </c>
    </row>
    <row r="292" spans="1:10" ht="15.75">
      <c r="A292" s="47"/>
      <c r="B292" s="73"/>
      <c r="C292" s="74" t="s">
        <v>595</v>
      </c>
      <c r="D292" s="48"/>
      <c r="E292" s="75"/>
      <c r="F292" s="75"/>
      <c r="G292" s="76"/>
      <c r="H292" s="77"/>
      <c r="I292" s="78"/>
      <c r="J292" s="92">
        <f>Source!P63</f>
        <v>563.22</v>
      </c>
    </row>
    <row r="293" spans="1:10" ht="15.75">
      <c r="A293" s="47"/>
      <c r="B293" s="79"/>
      <c r="C293" s="80" t="s">
        <v>114</v>
      </c>
      <c r="D293" s="93">
        <f>Source!AT63/100</f>
        <v>0.893</v>
      </c>
      <c r="E293" s="81"/>
      <c r="F293" s="82"/>
      <c r="G293" s="83"/>
      <c r="H293" s="84"/>
      <c r="I293" s="85"/>
      <c r="J293" s="94">
        <f>Source!X63</f>
        <v>252.04</v>
      </c>
    </row>
    <row r="294" spans="1:10" ht="15.75">
      <c r="A294" s="47"/>
      <c r="B294" s="86"/>
      <c r="C294" s="87" t="s">
        <v>116</v>
      </c>
      <c r="D294" s="93">
        <f>Source!AU63/100</f>
        <v>0.65</v>
      </c>
      <c r="E294" s="81"/>
      <c r="F294" s="88"/>
      <c r="G294" s="89"/>
      <c r="H294" s="90"/>
      <c r="I294" s="91"/>
      <c r="J294" s="54">
        <f>Source!Y63</f>
        <v>183.46</v>
      </c>
    </row>
    <row r="295" spans="1:10" ht="78.75">
      <c r="A295" s="46" t="str">
        <f>Source!E64</f>
        <v>2</v>
      </c>
      <c r="B295" s="42" t="str">
        <f>IF(Source!BJ64&lt;&gt;"",SUBSTITUTE(SUBSTITUTE(SUBSTITUTE(SUBSTITUTE(SUBSTITUTE(SUBSTITUTE(Source!BJ64,",",""),"сб."," "),"гл.","-"),"табл.","-"),"поз.","-"),"разд.","-"),Source!F64)&amp;" Кэмм)*1,2"&amp;" Кзпм)*1,2"&amp;" Козп)*1,2"&amp;" Ктзс)*1,2"&amp;" Ктзм)*1,2"</f>
        <v>ГЭСНм  08-03-599-9 Кэмм)*1,2 Кзпм)*1,2 Козп)*1,2 Ктзс)*1,2 Ктзм)*1,2</v>
      </c>
      <c r="C295" s="40" t="str">
        <f>Source!G64</f>
        <v>Щитки осветительные:  Щитки, устанавливаемые на стене распорными дюбелями, масса щитка, кг, до 6</v>
      </c>
      <c r="D295" s="41" t="str">
        <f>IF(Source!DW64="",Source!H64,Source!DW64)</f>
        <v>шт.</v>
      </c>
      <c r="E295" s="121" t="s">
        <v>591</v>
      </c>
      <c r="F295" s="121"/>
      <c r="G295" s="122"/>
      <c r="H295" s="43">
        <f>Source!I64</f>
        <v>7</v>
      </c>
      <c r="I295" s="44">
        <f>Source!AB64</f>
        <v>378.5639</v>
      </c>
      <c r="J295" s="45">
        <f>Source!O64</f>
        <v>2649.95</v>
      </c>
    </row>
    <row r="296" spans="1:10" ht="15.75">
      <c r="A296" s="47"/>
      <c r="B296" s="49" t="str">
        <f>SmtRes!I146</f>
        <v>1-4.2</v>
      </c>
      <c r="C296" s="50" t="str">
        <f>SmtRes!K146</f>
        <v>Затраты труда рабочих, разряд работ 4.2</v>
      </c>
      <c r="D296" s="51" t="str">
        <f>SmtRes!O146</f>
        <v>чел.-ч</v>
      </c>
      <c r="E296" s="123">
        <f>SmtRes!Y146</f>
        <v>4.032</v>
      </c>
      <c r="F296" s="124"/>
      <c r="G296" s="125"/>
      <c r="H296" s="52">
        <f>SmtRes!Y146*Source!I64</f>
        <v>28.224</v>
      </c>
      <c r="I296" s="53">
        <f>SmtRes!AD146</f>
        <v>51.24</v>
      </c>
      <c r="J296" s="54">
        <f>SmtRes!AD146*Source!I64*SmtRes!Y146</f>
        <v>1446.19776</v>
      </c>
    </row>
    <row r="297" spans="1:10" ht="15.75">
      <c r="A297" s="47"/>
      <c r="B297" s="49" t="str">
        <f>SmtRes!I147</f>
        <v>2</v>
      </c>
      <c r="C297" s="50" t="str">
        <f>SmtRes!K147</f>
        <v>Затраты труда машинистов</v>
      </c>
      <c r="D297" s="51" t="str">
        <f>SmtRes!O147</f>
        <v>чел.час</v>
      </c>
      <c r="E297" s="118">
        <f>SmtRes!Y147</f>
        <v>0.024</v>
      </c>
      <c r="F297" s="119"/>
      <c r="G297" s="120"/>
      <c r="H297" s="52">
        <f>SmtRes!Y147*Source!I64</f>
        <v>0.168</v>
      </c>
      <c r="I297" s="53">
        <f>SmtRes!AC147</f>
        <v>0</v>
      </c>
      <c r="J297" s="54">
        <f>SmtRes!AC147*Source!I64*SmtRes!Y147</f>
        <v>0</v>
      </c>
    </row>
    <row r="298" spans="1:10" ht="31.5">
      <c r="A298" s="47"/>
      <c r="B298" s="61" t="str">
        <f>SmtRes!I148</f>
        <v>021102</v>
      </c>
      <c r="C298" s="50" t="str">
        <f>SmtRes!K148</f>
        <v>Краны на автомобильном ходу при работе на монтаже технологического оборудования 10 т</v>
      </c>
      <c r="D298" s="51" t="str">
        <f>SmtRes!O148</f>
        <v>маш.ч</v>
      </c>
      <c r="E298" s="55"/>
      <c r="F298" s="119">
        <f>SmtRes!Y148</f>
        <v>0.012</v>
      </c>
      <c r="G298" s="120"/>
      <c r="H298" s="52">
        <f>SmtRes!Y148*Source!I64</f>
        <v>0.084</v>
      </c>
      <c r="I298" s="51">
        <f>SmtRes!AB148</f>
        <v>410.67</v>
      </c>
      <c r="J298" s="54">
        <f>SmtRes!AB148*Source!I64*SmtRes!Y148</f>
        <v>34.49628</v>
      </c>
    </row>
    <row r="299" spans="1:10" ht="15.75">
      <c r="A299" s="47"/>
      <c r="B299" s="56"/>
      <c r="C299" s="57" t="s">
        <v>592</v>
      </c>
      <c r="D299" s="58"/>
      <c r="E299" s="59"/>
      <c r="F299" s="59"/>
      <c r="G299" s="60"/>
      <c r="H299" s="59"/>
      <c r="I299" s="62">
        <f>SmtRes!AC148</f>
        <v>66.28</v>
      </c>
      <c r="J299" s="54">
        <f>SmtRes!AC148*Source!I64*SmtRes!Y148</f>
        <v>5.567520000000001</v>
      </c>
    </row>
    <row r="300" spans="1:10" ht="15.75">
      <c r="A300" s="47"/>
      <c r="B300" s="61" t="str">
        <f>SmtRes!I149</f>
        <v>331451</v>
      </c>
      <c r="C300" s="50" t="str">
        <f>SmtRes!K149</f>
        <v>Перфораторы электрические</v>
      </c>
      <c r="D300" s="51" t="str">
        <f>SmtRes!O149</f>
        <v>маш.-ч</v>
      </c>
      <c r="E300" s="55"/>
      <c r="F300" s="119">
        <f>SmtRes!Y149</f>
        <v>0.612</v>
      </c>
      <c r="G300" s="120"/>
      <c r="H300" s="52">
        <f>SmtRes!Y149*Source!I64</f>
        <v>4.284</v>
      </c>
      <c r="I300" s="51">
        <f>SmtRes!AB149</f>
        <v>5</v>
      </c>
      <c r="J300" s="54">
        <f>SmtRes!AB149*Source!I64*SmtRes!Y149</f>
        <v>21.419999999999998</v>
      </c>
    </row>
    <row r="301" spans="1:10" ht="15.75">
      <c r="A301" s="47"/>
      <c r="B301" s="56"/>
      <c r="C301" s="57" t="s">
        <v>592</v>
      </c>
      <c r="D301" s="58"/>
      <c r="E301" s="59"/>
      <c r="F301" s="59"/>
      <c r="G301" s="60"/>
      <c r="H301" s="59"/>
      <c r="I301" s="62">
        <f>SmtRes!AC149</f>
        <v>0</v>
      </c>
      <c r="J301" s="54">
        <f>SmtRes!AC149*Source!I64*SmtRes!Y149</f>
        <v>0</v>
      </c>
    </row>
    <row r="302" spans="1:10" ht="31.5">
      <c r="A302" s="47"/>
      <c r="B302" s="61" t="str">
        <f>SmtRes!I150</f>
        <v>400002</v>
      </c>
      <c r="C302" s="50" t="str">
        <f>SmtRes!K150</f>
        <v>Автомобили бортовые грузоподъемностью до 8 т</v>
      </c>
      <c r="D302" s="51" t="str">
        <f>SmtRes!O150</f>
        <v>маш.ч</v>
      </c>
      <c r="E302" s="55"/>
      <c r="F302" s="119">
        <f>SmtRes!Y150</f>
        <v>0.012</v>
      </c>
      <c r="G302" s="120"/>
      <c r="H302" s="52">
        <f>SmtRes!Y150*Source!I64</f>
        <v>0.084</v>
      </c>
      <c r="I302" s="51">
        <f>SmtRes!AB150</f>
        <v>290.01</v>
      </c>
      <c r="J302" s="54">
        <f>SmtRes!AB150*Source!I64*SmtRes!Y150</f>
        <v>24.36084</v>
      </c>
    </row>
    <row r="303" spans="1:10" ht="15.75">
      <c r="A303" s="47"/>
      <c r="B303" s="56"/>
      <c r="C303" s="57" t="s">
        <v>592</v>
      </c>
      <c r="D303" s="58"/>
      <c r="E303" s="59"/>
      <c r="F303" s="59"/>
      <c r="G303" s="60"/>
      <c r="H303" s="59"/>
      <c r="I303" s="62">
        <f>SmtRes!AC150</f>
        <v>104.55</v>
      </c>
      <c r="J303" s="54">
        <f>SmtRes!AC150*Source!I64*SmtRes!Y150</f>
        <v>8.782200000000001</v>
      </c>
    </row>
    <row r="304" spans="1:10" ht="15.75">
      <c r="A304" s="63"/>
      <c r="B304" s="64"/>
      <c r="C304" s="65" t="s">
        <v>593</v>
      </c>
      <c r="D304" s="58"/>
      <c r="E304" s="66"/>
      <c r="F304" s="67"/>
      <c r="G304" s="67"/>
      <c r="H304" s="66"/>
      <c r="I304" s="68"/>
      <c r="J304" s="71">
        <f>Source!Q64</f>
        <v>80.28</v>
      </c>
    </row>
    <row r="305" spans="1:10" ht="15.75">
      <c r="A305" s="63"/>
      <c r="B305" s="69"/>
      <c r="C305" s="65" t="s">
        <v>594</v>
      </c>
      <c r="D305" s="70"/>
      <c r="E305" s="66"/>
      <c r="F305" s="67"/>
      <c r="G305" s="67"/>
      <c r="H305" s="66"/>
      <c r="I305" s="68"/>
      <c r="J305" s="71">
        <f>Source!R64</f>
        <v>14.35</v>
      </c>
    </row>
    <row r="306" spans="1:10" ht="15.75">
      <c r="A306" s="47"/>
      <c r="B306" s="61" t="str">
        <f>SmtRes!I151</f>
        <v>101-9103</v>
      </c>
      <c r="C306" s="72" t="str">
        <f>SmtRes!K151</f>
        <v>Дюбели распорные</v>
      </c>
      <c r="D306" s="51" t="str">
        <f>SmtRes!O151</f>
        <v>100 шт.</v>
      </c>
      <c r="E306" s="118">
        <f>SmtRes!Y151</f>
        <v>0.041</v>
      </c>
      <c r="F306" s="119"/>
      <c r="G306" s="120"/>
      <c r="H306" s="52">
        <f>SmtRes!Y151*Source!I64</f>
        <v>0.28700000000000003</v>
      </c>
      <c r="I306" s="51">
        <f>SmtRes!AA151</f>
        <v>206.3</v>
      </c>
      <c r="J306" s="54">
        <f>SmtRes!AA151*Source!I64*SmtRes!Y151</f>
        <v>59.20810000000001</v>
      </c>
    </row>
    <row r="307" spans="1:10" ht="15.75">
      <c r="A307" s="47"/>
      <c r="B307" s="61" t="str">
        <f>SmtRes!I152</f>
        <v>101-9852</v>
      </c>
      <c r="C307" s="72" t="str">
        <f>SmtRes!K152</f>
        <v>Краска</v>
      </c>
      <c r="D307" s="51" t="str">
        <f>SmtRes!O152</f>
        <v>кг</v>
      </c>
      <c r="E307" s="118">
        <f>SmtRes!Y152</f>
        <v>0.2</v>
      </c>
      <c r="F307" s="119"/>
      <c r="G307" s="120"/>
      <c r="H307" s="52">
        <f>SmtRes!Y152*Source!I64</f>
        <v>1.4000000000000001</v>
      </c>
      <c r="I307" s="51">
        <f>SmtRes!AA152</f>
        <v>41.07</v>
      </c>
      <c r="J307" s="54">
        <f>SmtRes!AA152*Source!I64*SmtRes!Y152</f>
        <v>57.498000000000005</v>
      </c>
    </row>
    <row r="308" spans="1:10" ht="15.75">
      <c r="A308" s="47"/>
      <c r="B308" s="61" t="str">
        <f>SmtRes!I153</f>
        <v>500-9041</v>
      </c>
      <c r="C308" s="72" t="str">
        <f>SmtRes!K153</f>
        <v>Сжимы ответвительные</v>
      </c>
      <c r="D308" s="51" t="str">
        <f>SmtRes!O153</f>
        <v>100 шт.</v>
      </c>
      <c r="E308" s="118">
        <f>SmtRes!Y153</f>
        <v>0.041</v>
      </c>
      <c r="F308" s="119"/>
      <c r="G308" s="120"/>
      <c r="H308" s="52">
        <f>SmtRes!Y153*Source!I64</f>
        <v>0.28700000000000003</v>
      </c>
      <c r="I308" s="51">
        <f>SmtRes!AA153</f>
        <v>710</v>
      </c>
      <c r="J308" s="54">
        <f>SmtRes!AA153*Source!I64*SmtRes!Y153</f>
        <v>203.77</v>
      </c>
    </row>
    <row r="309" spans="1:10" ht="15.75">
      <c r="A309" s="47"/>
      <c r="B309" s="61" t="str">
        <f>SmtRes!I154</f>
        <v>500-9061</v>
      </c>
      <c r="C309" s="72" t="str">
        <f>SmtRes!K154</f>
        <v>Втулки изолирующие</v>
      </c>
      <c r="D309" s="51" t="str">
        <f>SmtRes!O154</f>
        <v>шт.</v>
      </c>
      <c r="E309" s="118">
        <f>SmtRes!Y154</f>
        <v>21</v>
      </c>
      <c r="F309" s="119"/>
      <c r="G309" s="120"/>
      <c r="H309" s="52">
        <f>SmtRes!Y154*Source!I64</f>
        <v>147</v>
      </c>
      <c r="I309" s="51">
        <f>SmtRes!AA154</f>
        <v>3.25</v>
      </c>
      <c r="J309" s="54">
        <f>SmtRes!AA154*Source!I64*SmtRes!Y154</f>
        <v>477.75</v>
      </c>
    </row>
    <row r="310" spans="1:10" ht="15.75">
      <c r="A310" s="47"/>
      <c r="B310" s="61" t="str">
        <f>SmtRes!I155</f>
        <v>500-9081</v>
      </c>
      <c r="C310" s="72" t="str">
        <f>SmtRes!K155</f>
        <v>Перемычки гибкие, тип ПГС-50</v>
      </c>
      <c r="D310" s="51" t="str">
        <f>SmtRes!O155</f>
        <v>шт.</v>
      </c>
      <c r="E310" s="118">
        <f>SmtRes!Y155</f>
        <v>1</v>
      </c>
      <c r="F310" s="119"/>
      <c r="G310" s="120"/>
      <c r="H310" s="52">
        <f>SmtRes!Y155*Source!I64</f>
        <v>7</v>
      </c>
      <c r="I310" s="51">
        <f>SmtRes!AA155</f>
        <v>38.86</v>
      </c>
      <c r="J310" s="54">
        <f>SmtRes!AA155*Source!I64*SmtRes!Y155</f>
        <v>272.02</v>
      </c>
    </row>
    <row r="311" spans="1:10" ht="15.75">
      <c r="A311" s="47"/>
      <c r="B311" s="61" t="str">
        <f>SmtRes!I156</f>
        <v>500-9264</v>
      </c>
      <c r="C311" s="72" t="str">
        <f>SmtRes!K156</f>
        <v>Трубка полихлорвиниловая</v>
      </c>
      <c r="D311" s="51" t="str">
        <f>SmtRes!O156</f>
        <v>кг</v>
      </c>
      <c r="E311" s="118">
        <f>SmtRes!Y156</f>
        <v>0.124</v>
      </c>
      <c r="F311" s="119"/>
      <c r="G311" s="120"/>
      <c r="H311" s="52">
        <f>SmtRes!Y156*Source!I64</f>
        <v>0.868</v>
      </c>
      <c r="I311" s="51">
        <f>SmtRes!AA156</f>
        <v>35.7</v>
      </c>
      <c r="J311" s="54">
        <f>SmtRes!AA156*Source!I64*SmtRes!Y156</f>
        <v>30.987600000000004</v>
      </c>
    </row>
    <row r="312" spans="1:10" ht="15.75">
      <c r="A312" s="47"/>
      <c r="B312" s="61" t="str">
        <f>SmtRes!I157</f>
        <v>500-9500</v>
      </c>
      <c r="C312" s="72" t="str">
        <f>SmtRes!K157</f>
        <v>Бирки маркировочные</v>
      </c>
      <c r="D312" s="51" t="str">
        <f>SmtRes!O157</f>
        <v>100 шт.</v>
      </c>
      <c r="E312" s="118">
        <f>SmtRes!Y157</f>
        <v>0.02</v>
      </c>
      <c r="F312" s="119"/>
      <c r="G312" s="120"/>
      <c r="H312" s="52">
        <f>SmtRes!Y157*Source!I64</f>
        <v>0.14</v>
      </c>
      <c r="I312" s="51">
        <f>SmtRes!AA157</f>
        <v>42</v>
      </c>
      <c r="J312" s="54">
        <f>SmtRes!AA157*Source!I64*SmtRes!Y157</f>
        <v>5.88</v>
      </c>
    </row>
    <row r="313" spans="1:10" ht="47.25">
      <c r="A313" s="47"/>
      <c r="B313" s="61" t="str">
        <f>SmtRes!I158</f>
        <v>544-0089</v>
      </c>
      <c r="C313" s="72" t="str">
        <f>SmtRes!K158</f>
        <v>Лента липкая изоляционная на поликасиновом компаунде марки ЛСЭПЛ, шириной 20-30 мм, толщиной от 0,14 до 0,19 мм включительно</v>
      </c>
      <c r="D313" s="51" t="str">
        <f>SmtRes!O158</f>
        <v>кг</v>
      </c>
      <c r="E313" s="118">
        <f>SmtRes!Y158</f>
        <v>0.016</v>
      </c>
      <c r="F313" s="119"/>
      <c r="G313" s="120"/>
      <c r="H313" s="52">
        <f>SmtRes!Y158*Source!I64</f>
        <v>0.112</v>
      </c>
      <c r="I313" s="51">
        <f>SmtRes!AA158</f>
        <v>146.06</v>
      </c>
      <c r="J313" s="54">
        <f>SmtRes!AA158*Source!I64*SmtRes!Y158</f>
        <v>16.35872</v>
      </c>
    </row>
    <row r="314" spans="1:10" ht="15.75">
      <c r="A314" s="47"/>
      <c r="B314" s="73"/>
      <c r="C314" s="74" t="s">
        <v>595</v>
      </c>
      <c r="D314" s="48"/>
      <c r="E314" s="75"/>
      <c r="F314" s="75"/>
      <c r="G314" s="76"/>
      <c r="H314" s="77"/>
      <c r="I314" s="78"/>
      <c r="J314" s="92">
        <f>Source!P64</f>
        <v>1123.47</v>
      </c>
    </row>
    <row r="315" spans="1:10" ht="15.75">
      <c r="A315" s="47"/>
      <c r="B315" s="79"/>
      <c r="C315" s="80" t="s">
        <v>114</v>
      </c>
      <c r="D315" s="93">
        <f>Source!AT64/100</f>
        <v>0.893</v>
      </c>
      <c r="E315" s="81"/>
      <c r="F315" s="82"/>
      <c r="G315" s="83"/>
      <c r="H315" s="84"/>
      <c r="I315" s="85"/>
      <c r="J315" s="94">
        <f>Source!X64</f>
        <v>1304.27</v>
      </c>
    </row>
    <row r="316" spans="1:10" ht="15.75">
      <c r="A316" s="47"/>
      <c r="B316" s="86"/>
      <c r="C316" s="87" t="s">
        <v>116</v>
      </c>
      <c r="D316" s="93">
        <f>Source!AU64/100</f>
        <v>0.65</v>
      </c>
      <c r="E316" s="81"/>
      <c r="F316" s="88"/>
      <c r="G316" s="89"/>
      <c r="H316" s="90"/>
      <c r="I316" s="91"/>
      <c r="J316" s="54">
        <f>Source!Y64</f>
        <v>949.36</v>
      </c>
    </row>
    <row r="317" spans="1:10" ht="78.75">
      <c r="A317" s="46" t="str">
        <f>Source!E65</f>
        <v>3</v>
      </c>
      <c r="B317" s="42" t="str">
        <f>IF(Source!BJ65&lt;&gt;"",SUBSTITUTE(SUBSTITUTE(SUBSTITUTE(SUBSTITUTE(SUBSTITUTE(SUBSTITUTE(Source!BJ65,",",""),"сб."," "),"гл.","-"),"табл.","-"),"поз.","-"),"разд.","-"),Source!F65)&amp;" Кэмм)*1,2"&amp;" Кзпм)*1,2"&amp;" Козп)*1,2"&amp;" Ктзс)*1,2"&amp;" Ктзм)*1,2"</f>
        <v>ГЭСНм  08-03-600-2 Кэмм)*1,2 Кзпм)*1,2 Козп)*1,2 Ктзс)*1,2 Ктзм)*1,2</v>
      </c>
      <c r="C317" s="40" t="str">
        <f>Source!G65</f>
        <v>Счетчики:  Счетчики, устанавливаемые на готовом основании трехфазные</v>
      </c>
      <c r="D317" s="41" t="str">
        <f>IF(Source!DW65="",Source!H65,Source!DW65)</f>
        <v>шт.</v>
      </c>
      <c r="E317" s="121" t="s">
        <v>591</v>
      </c>
      <c r="F317" s="121"/>
      <c r="G317" s="122"/>
      <c r="H317" s="43">
        <f>Source!I65</f>
        <v>1</v>
      </c>
      <c r="I317" s="44">
        <f>Source!AB65</f>
        <v>62.834970000000006</v>
      </c>
      <c r="J317" s="45">
        <f>Source!O65</f>
        <v>62.83</v>
      </c>
    </row>
    <row r="318" spans="1:10" ht="15.75">
      <c r="A318" s="47"/>
      <c r="B318" s="49" t="str">
        <f>SmtRes!I159</f>
        <v>1-4.2</v>
      </c>
      <c r="C318" s="50" t="str">
        <f>SmtRes!K159</f>
        <v>Затраты труда рабочих, разряд работ 4.2</v>
      </c>
      <c r="D318" s="51" t="str">
        <f>SmtRes!O159</f>
        <v>чел.-ч</v>
      </c>
      <c r="E318" s="123">
        <f>SmtRes!Y159</f>
        <v>1.044</v>
      </c>
      <c r="F318" s="124"/>
      <c r="G318" s="125"/>
      <c r="H318" s="52">
        <f>SmtRes!Y159*Source!I65</f>
        <v>1.044</v>
      </c>
      <c r="I318" s="53">
        <f>SmtRes!AD159</f>
        <v>51.24</v>
      </c>
      <c r="J318" s="54">
        <f>SmtRes!AD159*Source!I65*SmtRes!Y159</f>
        <v>53.49456000000001</v>
      </c>
    </row>
    <row r="319" spans="1:10" ht="15.75">
      <c r="A319" s="47"/>
      <c r="B319" s="49" t="str">
        <f>SmtRes!I160</f>
        <v>2</v>
      </c>
      <c r="C319" s="50" t="str">
        <f>SmtRes!K160</f>
        <v>Затраты труда машинистов</v>
      </c>
      <c r="D319" s="51" t="str">
        <f>SmtRes!O160</f>
        <v>чел.час</v>
      </c>
      <c r="E319" s="118">
        <f>SmtRes!Y160</f>
        <v>0.024</v>
      </c>
      <c r="F319" s="119"/>
      <c r="G319" s="120"/>
      <c r="H319" s="52">
        <f>SmtRes!Y160*Source!I65</f>
        <v>0.024</v>
      </c>
      <c r="I319" s="53">
        <f>SmtRes!AC160</f>
        <v>0</v>
      </c>
      <c r="J319" s="54">
        <f>SmtRes!AC160*Source!I65*SmtRes!Y160</f>
        <v>0</v>
      </c>
    </row>
    <row r="320" spans="1:10" ht="31.5">
      <c r="A320" s="47"/>
      <c r="B320" s="61" t="str">
        <f>SmtRes!I161</f>
        <v>021102</v>
      </c>
      <c r="C320" s="50" t="str">
        <f>SmtRes!K161</f>
        <v>Краны на автомобильном ходу при работе на монтаже технологического оборудования 10 т</v>
      </c>
      <c r="D320" s="51" t="str">
        <f>SmtRes!O161</f>
        <v>маш.ч</v>
      </c>
      <c r="E320" s="55"/>
      <c r="F320" s="119">
        <f>SmtRes!Y161</f>
        <v>0.012</v>
      </c>
      <c r="G320" s="120"/>
      <c r="H320" s="52">
        <f>SmtRes!Y161*Source!I65</f>
        <v>0.012</v>
      </c>
      <c r="I320" s="51">
        <f>SmtRes!AB161</f>
        <v>410.67</v>
      </c>
      <c r="J320" s="54">
        <f>SmtRes!AB161*Source!I65*SmtRes!Y161</f>
        <v>4.92804</v>
      </c>
    </row>
    <row r="321" spans="1:10" ht="15.75">
      <c r="A321" s="47"/>
      <c r="B321" s="56"/>
      <c r="C321" s="57" t="s">
        <v>592</v>
      </c>
      <c r="D321" s="58"/>
      <c r="E321" s="59"/>
      <c r="F321" s="59"/>
      <c r="G321" s="60"/>
      <c r="H321" s="59"/>
      <c r="I321" s="62">
        <f>SmtRes!AC161</f>
        <v>66.28</v>
      </c>
      <c r="J321" s="54">
        <f>SmtRes!AC161*Source!I65*SmtRes!Y161</f>
        <v>0.7953600000000001</v>
      </c>
    </row>
    <row r="322" spans="1:10" ht="31.5">
      <c r="A322" s="47"/>
      <c r="B322" s="61" t="str">
        <f>SmtRes!I162</f>
        <v>400002</v>
      </c>
      <c r="C322" s="50" t="str">
        <f>SmtRes!K162</f>
        <v>Автомобили бортовые грузоподъемностью до 8 т</v>
      </c>
      <c r="D322" s="51" t="str">
        <f>SmtRes!O162</f>
        <v>маш.ч</v>
      </c>
      <c r="E322" s="55"/>
      <c r="F322" s="119">
        <f>SmtRes!Y162</f>
        <v>0.012</v>
      </c>
      <c r="G322" s="120"/>
      <c r="H322" s="52">
        <f>SmtRes!Y162*Source!I65</f>
        <v>0.012</v>
      </c>
      <c r="I322" s="51">
        <f>SmtRes!AB162</f>
        <v>290.01</v>
      </c>
      <c r="J322" s="54">
        <f>SmtRes!AB162*Source!I65*SmtRes!Y162</f>
        <v>3.48012</v>
      </c>
    </row>
    <row r="323" spans="1:10" ht="15.75">
      <c r="A323" s="47"/>
      <c r="B323" s="56"/>
      <c r="C323" s="57" t="s">
        <v>592</v>
      </c>
      <c r="D323" s="58"/>
      <c r="E323" s="59"/>
      <c r="F323" s="59"/>
      <c r="G323" s="60"/>
      <c r="H323" s="59"/>
      <c r="I323" s="62">
        <f>SmtRes!AC162</f>
        <v>104.55</v>
      </c>
      <c r="J323" s="54">
        <f>SmtRes!AC162*Source!I65*SmtRes!Y162</f>
        <v>1.2546</v>
      </c>
    </row>
    <row r="324" spans="1:10" ht="15.75">
      <c r="A324" s="63"/>
      <c r="B324" s="64"/>
      <c r="C324" s="65" t="s">
        <v>593</v>
      </c>
      <c r="D324" s="58"/>
      <c r="E324" s="66"/>
      <c r="F324" s="67"/>
      <c r="G324" s="67"/>
      <c r="H324" s="66"/>
      <c r="I324" s="68"/>
      <c r="J324" s="71">
        <f>Source!Q65</f>
        <v>8.41</v>
      </c>
    </row>
    <row r="325" spans="1:10" ht="15.75">
      <c r="A325" s="63"/>
      <c r="B325" s="69"/>
      <c r="C325" s="65" t="s">
        <v>594</v>
      </c>
      <c r="D325" s="70"/>
      <c r="E325" s="66"/>
      <c r="F325" s="67"/>
      <c r="G325" s="67"/>
      <c r="H325" s="66"/>
      <c r="I325" s="68"/>
      <c r="J325" s="71">
        <f>Source!R65</f>
        <v>2.05</v>
      </c>
    </row>
    <row r="326" spans="1:10" ht="15.75">
      <c r="A326" s="47"/>
      <c r="B326" s="61" t="str">
        <f>SmtRes!I163</f>
        <v>101-0115</v>
      </c>
      <c r="C326" s="72" t="str">
        <f>SmtRes!K163</f>
        <v>Винты с полукруглой головкой длиной 50 мм</v>
      </c>
      <c r="D326" s="51" t="str">
        <f>SmtRes!O163</f>
        <v>т</v>
      </c>
      <c r="E326" s="118">
        <f>SmtRes!Y163</f>
        <v>3E-05</v>
      </c>
      <c r="F326" s="119"/>
      <c r="G326" s="120"/>
      <c r="H326" s="52">
        <f>SmtRes!Y163*Source!I65</f>
        <v>3E-05</v>
      </c>
      <c r="I326" s="51">
        <f>SmtRes!AA163</f>
        <v>31075</v>
      </c>
      <c r="J326" s="54">
        <f>SmtRes!AA163*Source!I65*SmtRes!Y163</f>
        <v>0.93225</v>
      </c>
    </row>
    <row r="327" spans="1:10" ht="15.75">
      <c r="A327" s="47"/>
      <c r="B327" s="73"/>
      <c r="C327" s="74" t="s">
        <v>595</v>
      </c>
      <c r="D327" s="48"/>
      <c r="E327" s="75"/>
      <c r="F327" s="75"/>
      <c r="G327" s="76"/>
      <c r="H327" s="77"/>
      <c r="I327" s="78"/>
      <c r="J327" s="92">
        <f>Source!P65</f>
        <v>0.93</v>
      </c>
    </row>
    <row r="328" spans="1:10" ht="15.75">
      <c r="A328" s="47"/>
      <c r="B328" s="79"/>
      <c r="C328" s="80" t="s">
        <v>114</v>
      </c>
      <c r="D328" s="93">
        <f>Source!AT65/100</f>
        <v>0.893</v>
      </c>
      <c r="E328" s="81"/>
      <c r="F328" s="82"/>
      <c r="G328" s="83"/>
      <c r="H328" s="84"/>
      <c r="I328" s="85"/>
      <c r="J328" s="94">
        <f>Source!X65</f>
        <v>49.6</v>
      </c>
    </row>
    <row r="329" spans="1:10" ht="15.75">
      <c r="A329" s="47"/>
      <c r="B329" s="86"/>
      <c r="C329" s="87" t="s">
        <v>116</v>
      </c>
      <c r="D329" s="93">
        <f>Source!AU65/100</f>
        <v>0.65</v>
      </c>
      <c r="E329" s="81"/>
      <c r="F329" s="88"/>
      <c r="G329" s="89"/>
      <c r="H329" s="90"/>
      <c r="I329" s="91"/>
      <c r="J329" s="54">
        <f>Source!Y65</f>
        <v>36.1</v>
      </c>
    </row>
    <row r="330" spans="1:10" ht="78.75">
      <c r="A330" s="46" t="str">
        <f>Source!E66</f>
        <v>4</v>
      </c>
      <c r="B330" s="42" t="str">
        <f>IF(Source!BJ66&lt;&gt;"",SUBSTITUTE(SUBSTITUTE(SUBSTITUTE(SUBSTITUTE(SUBSTITUTE(SUBSTITUTE(Source!BJ66,",",""),"сб."," "),"гл.","-"),"табл.","-"),"поз.","-"),"разд.","-"),Source!F66)&amp;" Кэмм)*1,2"&amp;" Кзпм)*1,2"&amp;" Козп)*1,2"&amp;" Ктзс)*1,2"&amp;" Ктзм)*1,2"</f>
        <v>ГЭСНм  08-01-053-1 Кэмм)*1,2 Кзпм)*1,2 Козп)*1,2 Ктзс)*1,2 Ктзм)*1,2</v>
      </c>
      <c r="C330" s="40" t="str">
        <f>Source!G66</f>
        <v>Трансформаторы тока:  Трансформатор тока, напряжение, кВ, до 10</v>
      </c>
      <c r="D330" s="41" t="str">
        <f>IF(Source!DW66="",Source!H66,Source!DW66)</f>
        <v>шт.</v>
      </c>
      <c r="E330" s="121" t="s">
        <v>591</v>
      </c>
      <c r="F330" s="121"/>
      <c r="G330" s="122"/>
      <c r="H330" s="43">
        <f>Source!I66</f>
        <v>3</v>
      </c>
      <c r="I330" s="44">
        <f>Source!AB66</f>
        <v>259.7977315</v>
      </c>
      <c r="J330" s="45">
        <f>Source!O66</f>
        <v>779.4</v>
      </c>
    </row>
    <row r="331" spans="1:10" ht="15.75">
      <c r="A331" s="47"/>
      <c r="B331" s="49" t="str">
        <f>SmtRes!I164</f>
        <v>1-4.0</v>
      </c>
      <c r="C331" s="50" t="str">
        <f>SmtRes!K164</f>
        <v>Затраты труда рабочих, разряд работ 4</v>
      </c>
      <c r="D331" s="51" t="str">
        <f>SmtRes!O164</f>
        <v>чел.-ч</v>
      </c>
      <c r="E331" s="123">
        <f>SmtRes!Y164</f>
        <v>2.916</v>
      </c>
      <c r="F331" s="124"/>
      <c r="G331" s="125"/>
      <c r="H331" s="52">
        <f>SmtRes!Y164*Source!I66</f>
        <v>8.748</v>
      </c>
      <c r="I331" s="53">
        <f>SmtRes!AD164</f>
        <v>49.76</v>
      </c>
      <c r="J331" s="54">
        <f>SmtRes!AD164*Source!I66*SmtRes!Y164</f>
        <v>435.30048</v>
      </c>
    </row>
    <row r="332" spans="1:10" ht="15.75">
      <c r="A332" s="47"/>
      <c r="B332" s="49" t="str">
        <f>SmtRes!I165</f>
        <v>2</v>
      </c>
      <c r="C332" s="50" t="str">
        <f>SmtRes!K165</f>
        <v>Затраты труда машинистов</v>
      </c>
      <c r="D332" s="51" t="str">
        <f>SmtRes!O165</f>
        <v>чел.час</v>
      </c>
      <c r="E332" s="118">
        <f>SmtRes!Y165</f>
        <v>0.12</v>
      </c>
      <c r="F332" s="119"/>
      <c r="G332" s="120"/>
      <c r="H332" s="52">
        <f>SmtRes!Y165*Source!I66</f>
        <v>0.36</v>
      </c>
      <c r="I332" s="53">
        <f>SmtRes!AC165</f>
        <v>0</v>
      </c>
      <c r="J332" s="54">
        <f>SmtRes!AC165*Source!I66*SmtRes!Y165</f>
        <v>0</v>
      </c>
    </row>
    <row r="333" spans="1:10" ht="31.5">
      <c r="A333" s="47"/>
      <c r="B333" s="61" t="str">
        <f>SmtRes!I166</f>
        <v>021102</v>
      </c>
      <c r="C333" s="50" t="str">
        <f>SmtRes!K166</f>
        <v>Краны на автомобильном ходу при работе на монтаже технологического оборудования 10 т</v>
      </c>
      <c r="D333" s="51" t="str">
        <f>SmtRes!O166</f>
        <v>маш.ч</v>
      </c>
      <c r="E333" s="55"/>
      <c r="F333" s="119">
        <f>SmtRes!Y166</f>
        <v>0.0468</v>
      </c>
      <c r="G333" s="120"/>
      <c r="H333" s="52">
        <f>SmtRes!Y166*Source!I66</f>
        <v>0.1404</v>
      </c>
      <c r="I333" s="51">
        <f>SmtRes!AB166</f>
        <v>410.67</v>
      </c>
      <c r="J333" s="54">
        <f>SmtRes!AB166*Source!I66*SmtRes!Y166</f>
        <v>57.658068</v>
      </c>
    </row>
    <row r="334" spans="1:10" ht="15.75">
      <c r="A334" s="47"/>
      <c r="B334" s="56"/>
      <c r="C334" s="57" t="s">
        <v>592</v>
      </c>
      <c r="D334" s="58"/>
      <c r="E334" s="59"/>
      <c r="F334" s="59"/>
      <c r="G334" s="60"/>
      <c r="H334" s="59"/>
      <c r="I334" s="62">
        <f>SmtRes!AC166</f>
        <v>66.28</v>
      </c>
      <c r="J334" s="54">
        <f>SmtRes!AC166*Source!I66*SmtRes!Y166</f>
        <v>9.305712</v>
      </c>
    </row>
    <row r="335" spans="1:10" ht="31.5">
      <c r="A335" s="47"/>
      <c r="B335" s="61" t="str">
        <f>SmtRes!I167</f>
        <v>030408</v>
      </c>
      <c r="C335" s="50" t="str">
        <f>SmtRes!K167</f>
        <v>Лебедки электрические, тяговым усилием 156,96 (16) кH (т)</v>
      </c>
      <c r="D335" s="51" t="str">
        <f>SmtRes!O167</f>
        <v>маш.-ч</v>
      </c>
      <c r="E335" s="55"/>
      <c r="F335" s="119">
        <f>SmtRes!Y167</f>
        <v>0.0288</v>
      </c>
      <c r="G335" s="120"/>
      <c r="H335" s="52">
        <f>SmtRes!Y167*Source!I66</f>
        <v>0.0864</v>
      </c>
      <c r="I335" s="51">
        <f>SmtRes!AB167</f>
        <v>696.66</v>
      </c>
      <c r="J335" s="54">
        <f>SmtRes!AB167*Source!I66*SmtRes!Y167</f>
        <v>60.191424</v>
      </c>
    </row>
    <row r="336" spans="1:10" ht="15.75">
      <c r="A336" s="47"/>
      <c r="B336" s="56"/>
      <c r="C336" s="57" t="s">
        <v>592</v>
      </c>
      <c r="D336" s="58"/>
      <c r="E336" s="59"/>
      <c r="F336" s="59"/>
      <c r="G336" s="60"/>
      <c r="H336" s="59"/>
      <c r="I336" s="62">
        <f>SmtRes!AC167</f>
        <v>56.99</v>
      </c>
      <c r="J336" s="54">
        <f>SmtRes!AC167*Source!I66*SmtRes!Y167</f>
        <v>4.923935999999999</v>
      </c>
    </row>
    <row r="337" spans="1:10" ht="31.5">
      <c r="A337" s="47"/>
      <c r="B337" s="61" t="str">
        <f>SmtRes!I168</f>
        <v>400002</v>
      </c>
      <c r="C337" s="50" t="str">
        <f>SmtRes!K168</f>
        <v>Автомобили бортовые грузоподъемностью до 8 т</v>
      </c>
      <c r="D337" s="51" t="str">
        <f>SmtRes!O168</f>
        <v>маш.ч</v>
      </c>
      <c r="E337" s="55"/>
      <c r="F337" s="119">
        <f>SmtRes!Y168</f>
        <v>0.0468</v>
      </c>
      <c r="G337" s="120"/>
      <c r="H337" s="52">
        <f>SmtRes!Y168*Source!I66</f>
        <v>0.1404</v>
      </c>
      <c r="I337" s="51">
        <f>SmtRes!AB168</f>
        <v>290.01</v>
      </c>
      <c r="J337" s="54">
        <f>SmtRes!AB168*Source!I66*SmtRes!Y168</f>
        <v>40.717404</v>
      </c>
    </row>
    <row r="338" spans="1:10" ht="15.75">
      <c r="A338" s="47"/>
      <c r="B338" s="56"/>
      <c r="C338" s="57" t="s">
        <v>592</v>
      </c>
      <c r="D338" s="58"/>
      <c r="E338" s="59"/>
      <c r="F338" s="59"/>
      <c r="G338" s="60"/>
      <c r="H338" s="59"/>
      <c r="I338" s="62">
        <f>SmtRes!AC168</f>
        <v>104.55</v>
      </c>
      <c r="J338" s="54">
        <f>SmtRes!AC168*Source!I66*SmtRes!Y168</f>
        <v>14.67882</v>
      </c>
    </row>
    <row r="339" spans="1:10" ht="15.75">
      <c r="A339" s="63"/>
      <c r="B339" s="64"/>
      <c r="C339" s="65" t="s">
        <v>593</v>
      </c>
      <c r="D339" s="58"/>
      <c r="E339" s="66"/>
      <c r="F339" s="67"/>
      <c r="G339" s="67"/>
      <c r="H339" s="66"/>
      <c r="I339" s="68"/>
      <c r="J339" s="71">
        <f>Source!Q66</f>
        <v>158.57</v>
      </c>
    </row>
    <row r="340" spans="1:10" ht="15.75">
      <c r="A340" s="63"/>
      <c r="B340" s="69"/>
      <c r="C340" s="65" t="s">
        <v>594</v>
      </c>
      <c r="D340" s="70"/>
      <c r="E340" s="66"/>
      <c r="F340" s="67"/>
      <c r="G340" s="67"/>
      <c r="H340" s="66"/>
      <c r="I340" s="68"/>
      <c r="J340" s="71">
        <f>Source!R66</f>
        <v>28.91</v>
      </c>
    </row>
    <row r="341" spans="1:10" ht="15.75">
      <c r="A341" s="47"/>
      <c r="B341" s="61" t="str">
        <f>SmtRes!I169</f>
        <v>101-1977</v>
      </c>
      <c r="C341" s="72" t="str">
        <f>SmtRes!K169</f>
        <v>Болты строительные с гайками и шайбами</v>
      </c>
      <c r="D341" s="51" t="str">
        <f>SmtRes!O169</f>
        <v>кг</v>
      </c>
      <c r="E341" s="118">
        <f>SmtRes!Y169</f>
        <v>0.39</v>
      </c>
      <c r="F341" s="119"/>
      <c r="G341" s="120"/>
      <c r="H341" s="52">
        <f>SmtRes!Y169*Source!I66</f>
        <v>1.17</v>
      </c>
      <c r="I341" s="51">
        <f>SmtRes!AA169</f>
        <v>22.6</v>
      </c>
      <c r="J341" s="54">
        <f>SmtRes!AA169*Source!I66*SmtRes!Y169</f>
        <v>26.442000000000004</v>
      </c>
    </row>
    <row r="342" spans="1:10" ht="15.75">
      <c r="A342" s="47"/>
      <c r="B342" s="61" t="str">
        <f>SmtRes!I170</f>
        <v>500-9081</v>
      </c>
      <c r="C342" s="72" t="str">
        <f>SmtRes!K170</f>
        <v>Перемычки гибкие, тип ПГС-50</v>
      </c>
      <c r="D342" s="51" t="str">
        <f>SmtRes!O170</f>
        <v>шт.</v>
      </c>
      <c r="E342" s="118">
        <f>SmtRes!Y170</f>
        <v>1</v>
      </c>
      <c r="F342" s="119"/>
      <c r="G342" s="120"/>
      <c r="H342" s="52">
        <f>SmtRes!Y170*Source!I66</f>
        <v>3</v>
      </c>
      <c r="I342" s="51">
        <f>SmtRes!AA170</f>
        <v>38.86</v>
      </c>
      <c r="J342" s="54">
        <f>SmtRes!AA170*Source!I66*SmtRes!Y170</f>
        <v>116.58</v>
      </c>
    </row>
    <row r="343" spans="1:10" ht="15.75">
      <c r="A343" s="47"/>
      <c r="B343" s="61" t="str">
        <f>SmtRes!I171</f>
        <v>500-9807</v>
      </c>
      <c r="C343" s="72" t="str">
        <f>SmtRes!K171</f>
        <v>Оконцеватели маркировочные</v>
      </c>
      <c r="D343" s="51" t="str">
        <f>SmtRes!O171</f>
        <v>100 шт.</v>
      </c>
      <c r="E343" s="118">
        <f>SmtRes!Y171</f>
        <v>0.041</v>
      </c>
      <c r="F343" s="119"/>
      <c r="G343" s="120"/>
      <c r="H343" s="52">
        <f>SmtRes!Y171*Source!I66</f>
        <v>0.123</v>
      </c>
      <c r="I343" s="51">
        <f>SmtRes!AA171</f>
        <v>345.5595</v>
      </c>
      <c r="J343" s="54">
        <f>SmtRes!AA171*Source!I66*SmtRes!Y171</f>
        <v>42.5038185</v>
      </c>
    </row>
    <row r="344" spans="1:10" ht="15.75">
      <c r="A344" s="47"/>
      <c r="B344" s="73"/>
      <c r="C344" s="74" t="s">
        <v>595</v>
      </c>
      <c r="D344" s="48"/>
      <c r="E344" s="75"/>
      <c r="F344" s="75"/>
      <c r="G344" s="76"/>
      <c r="H344" s="77"/>
      <c r="I344" s="78"/>
      <c r="J344" s="92">
        <f>Source!P66</f>
        <v>185.53</v>
      </c>
    </row>
    <row r="345" spans="1:10" ht="15.75">
      <c r="A345" s="47"/>
      <c r="B345" s="79"/>
      <c r="C345" s="80" t="s">
        <v>114</v>
      </c>
      <c r="D345" s="93">
        <f>Source!AT66/100</f>
        <v>0.893</v>
      </c>
      <c r="E345" s="81"/>
      <c r="F345" s="82"/>
      <c r="G345" s="83"/>
      <c r="H345" s="84"/>
      <c r="I345" s="85"/>
      <c r="J345" s="94">
        <f>Source!X66</f>
        <v>414.54</v>
      </c>
    </row>
    <row r="346" spans="1:10" ht="15.75">
      <c r="A346" s="47"/>
      <c r="B346" s="86"/>
      <c r="C346" s="87" t="s">
        <v>116</v>
      </c>
      <c r="D346" s="93">
        <f>Source!AU66/100</f>
        <v>0.65</v>
      </c>
      <c r="E346" s="81"/>
      <c r="F346" s="88"/>
      <c r="G346" s="89"/>
      <c r="H346" s="90"/>
      <c r="I346" s="91"/>
      <c r="J346" s="54">
        <f>Source!Y66</f>
        <v>301.74</v>
      </c>
    </row>
    <row r="347" spans="1:10" ht="94.5">
      <c r="A347" s="46" t="str">
        <f>Source!E67</f>
        <v>5</v>
      </c>
      <c r="B347" s="42" t="str">
        <f>IF(Source!BJ67&lt;&gt;"",SUBSTITUTE(SUBSTITUTE(SUBSTITUTE(SUBSTITUTE(SUBSTITUTE(SUBSTITUTE(Source!BJ67,",",""),"сб."," "),"гл.","-"),"табл.","-"),"поз.","-"),"разд.","-"),Source!F67)&amp;" Кэмм)*1,2"&amp;" Кзпм)*1,2"&amp;" Козп)*1,2"&amp;" Ктзс)*1,2"&amp;" Ктзм)*1,2"</f>
        <v>ГЭСНм  08-03-526-3 Кэмм)*1,2 Кзпм)*1,2 Козп)*1,2 Ктзс)*1,2 Ктзм)*1,2</v>
      </c>
      <c r="C347" s="40" t="str">
        <f>Source!G67</f>
        <v>Выключатели установочные автоматические (автоматы) или неавтоматические:  Автомат одно-, двух-, трехполюсный, устанавливаемый на конструкции на стене или колонне, на ток, А, до 250</v>
      </c>
      <c r="D347" s="41" t="str">
        <f>IF(Source!DW67="",Source!H67,Source!DW67)</f>
        <v>шт.</v>
      </c>
      <c r="E347" s="121" t="s">
        <v>591</v>
      </c>
      <c r="F347" s="121"/>
      <c r="G347" s="122"/>
      <c r="H347" s="43">
        <f>Source!I67</f>
        <v>1</v>
      </c>
      <c r="I347" s="44">
        <f>Source!AB67</f>
        <v>532.554856</v>
      </c>
      <c r="J347" s="45">
        <f>Source!O67</f>
        <v>532.56</v>
      </c>
    </row>
    <row r="348" spans="1:10" ht="15.75">
      <c r="A348" s="47"/>
      <c r="B348" s="49" t="str">
        <f>SmtRes!I172</f>
        <v>1-4.5</v>
      </c>
      <c r="C348" s="50" t="str">
        <f>SmtRes!K172</f>
        <v>Затраты труда рабочих, разряд работ 4.5</v>
      </c>
      <c r="D348" s="51" t="str">
        <f>SmtRes!O172</f>
        <v>чел.-ч</v>
      </c>
      <c r="E348" s="123">
        <f>SmtRes!Y172</f>
        <v>3.312</v>
      </c>
      <c r="F348" s="124"/>
      <c r="G348" s="125"/>
      <c r="H348" s="52">
        <f>SmtRes!Y172*Source!I67</f>
        <v>3.312</v>
      </c>
      <c r="I348" s="53">
        <f>SmtRes!AD172</f>
        <v>53.51</v>
      </c>
      <c r="J348" s="54">
        <f>SmtRes!AD172*Source!I67*SmtRes!Y172</f>
        <v>177.22511999999998</v>
      </c>
    </row>
    <row r="349" spans="1:10" ht="15.75">
      <c r="A349" s="47"/>
      <c r="B349" s="49" t="str">
        <f>SmtRes!I173</f>
        <v>2</v>
      </c>
      <c r="C349" s="50" t="str">
        <f>SmtRes!K173</f>
        <v>Затраты труда машинистов</v>
      </c>
      <c r="D349" s="51" t="str">
        <f>SmtRes!O173</f>
        <v>чел.час</v>
      </c>
      <c r="E349" s="118">
        <f>SmtRes!Y173</f>
        <v>0.0144</v>
      </c>
      <c r="F349" s="119"/>
      <c r="G349" s="120"/>
      <c r="H349" s="52">
        <f>SmtRes!Y173*Source!I67</f>
        <v>0.0144</v>
      </c>
      <c r="I349" s="53">
        <f>SmtRes!AC173</f>
        <v>0</v>
      </c>
      <c r="J349" s="54">
        <f>SmtRes!AC173*Source!I67*SmtRes!Y173</f>
        <v>0</v>
      </c>
    </row>
    <row r="350" spans="1:10" ht="31.5">
      <c r="A350" s="47"/>
      <c r="B350" s="61" t="str">
        <f>SmtRes!I174</f>
        <v>021102</v>
      </c>
      <c r="C350" s="50" t="str">
        <f>SmtRes!K174</f>
        <v>Краны на автомобильном ходу при работе на монтаже технологического оборудования 10 т</v>
      </c>
      <c r="D350" s="51" t="str">
        <f>SmtRes!O174</f>
        <v>маш.ч</v>
      </c>
      <c r="E350" s="55"/>
      <c r="F350" s="119">
        <f>SmtRes!Y174</f>
        <v>0.0072</v>
      </c>
      <c r="G350" s="120"/>
      <c r="H350" s="52">
        <f>SmtRes!Y174*Source!I67</f>
        <v>0.0072</v>
      </c>
      <c r="I350" s="51">
        <f>SmtRes!AB174</f>
        <v>410.67</v>
      </c>
      <c r="J350" s="54">
        <f>SmtRes!AB174*Source!I67*SmtRes!Y174</f>
        <v>2.956824</v>
      </c>
    </row>
    <row r="351" spans="1:10" ht="15.75">
      <c r="A351" s="47"/>
      <c r="B351" s="56"/>
      <c r="C351" s="57" t="s">
        <v>592</v>
      </c>
      <c r="D351" s="58"/>
      <c r="E351" s="59"/>
      <c r="F351" s="59"/>
      <c r="G351" s="60"/>
      <c r="H351" s="59"/>
      <c r="I351" s="62">
        <f>SmtRes!AC174</f>
        <v>66.28</v>
      </c>
      <c r="J351" s="54">
        <f>SmtRes!AC174*Source!I67*SmtRes!Y174</f>
        <v>0.477216</v>
      </c>
    </row>
    <row r="352" spans="1:10" ht="31.5">
      <c r="A352" s="47"/>
      <c r="B352" s="61" t="str">
        <f>SmtRes!I175</f>
        <v>040502</v>
      </c>
      <c r="C352" s="50" t="str">
        <f>SmtRes!K175</f>
        <v>Установки для сварки ручной дуговой (постоянного тока)</v>
      </c>
      <c r="D352" s="51" t="str">
        <f>SmtRes!O175</f>
        <v>маш.-ч</v>
      </c>
      <c r="E352" s="55"/>
      <c r="F352" s="119">
        <f>SmtRes!Y175</f>
        <v>0.156</v>
      </c>
      <c r="G352" s="120"/>
      <c r="H352" s="52">
        <f>SmtRes!Y175*Source!I67</f>
        <v>0.156</v>
      </c>
      <c r="I352" s="51">
        <f>SmtRes!AB175</f>
        <v>15.45</v>
      </c>
      <c r="J352" s="54">
        <f>SmtRes!AB175*Source!I67*SmtRes!Y175</f>
        <v>2.4101999999999997</v>
      </c>
    </row>
    <row r="353" spans="1:10" ht="15.75">
      <c r="A353" s="47"/>
      <c r="B353" s="56"/>
      <c r="C353" s="57" t="s">
        <v>592</v>
      </c>
      <c r="D353" s="58"/>
      <c r="E353" s="59"/>
      <c r="F353" s="59"/>
      <c r="G353" s="60"/>
      <c r="H353" s="59"/>
      <c r="I353" s="62">
        <f>SmtRes!AC175</f>
        <v>0</v>
      </c>
      <c r="J353" s="54">
        <f>SmtRes!AC175*Source!I67*SmtRes!Y175</f>
        <v>0</v>
      </c>
    </row>
    <row r="354" spans="1:10" ht="15.75">
      <c r="A354" s="47"/>
      <c r="B354" s="61" t="str">
        <f>SmtRes!I176</f>
        <v>330206</v>
      </c>
      <c r="C354" s="50" t="str">
        <f>SmtRes!K176</f>
        <v>Дрели электрические</v>
      </c>
      <c r="D354" s="51" t="str">
        <f>SmtRes!O176</f>
        <v>маш.ч</v>
      </c>
      <c r="E354" s="55"/>
      <c r="F354" s="119">
        <f>SmtRes!Y176</f>
        <v>0.048</v>
      </c>
      <c r="G354" s="120"/>
      <c r="H354" s="52">
        <f>SmtRes!Y176*Source!I67</f>
        <v>0.048</v>
      </c>
      <c r="I354" s="51">
        <f>SmtRes!AB176</f>
        <v>4.01</v>
      </c>
      <c r="J354" s="54">
        <f>SmtRes!AB176*Source!I67*SmtRes!Y176</f>
        <v>0.19247999999999998</v>
      </c>
    </row>
    <row r="355" spans="1:10" ht="15.75">
      <c r="A355" s="47"/>
      <c r="B355" s="56"/>
      <c r="C355" s="57" t="s">
        <v>592</v>
      </c>
      <c r="D355" s="58"/>
      <c r="E355" s="59"/>
      <c r="F355" s="59"/>
      <c r="G355" s="60"/>
      <c r="H355" s="59"/>
      <c r="I355" s="62">
        <f>SmtRes!AC176</f>
        <v>0</v>
      </c>
      <c r="J355" s="54">
        <f>SmtRes!AC176*Source!I67*SmtRes!Y176</f>
        <v>0</v>
      </c>
    </row>
    <row r="356" spans="1:10" ht="15.75">
      <c r="A356" s="47"/>
      <c r="B356" s="61" t="str">
        <f>SmtRes!I177</f>
        <v>350451</v>
      </c>
      <c r="C356" s="50" t="str">
        <f>SmtRes!K177</f>
        <v>Прессы гидравлические с электроприводом</v>
      </c>
      <c r="D356" s="51" t="str">
        <f>SmtRes!O177</f>
        <v>маш.ч</v>
      </c>
      <c r="E356" s="55"/>
      <c r="F356" s="119">
        <f>SmtRes!Y177</f>
        <v>0.276</v>
      </c>
      <c r="G356" s="120"/>
      <c r="H356" s="52">
        <f>SmtRes!Y177*Source!I67</f>
        <v>0.276</v>
      </c>
      <c r="I356" s="51">
        <f>SmtRes!AB177</f>
        <v>3.32</v>
      </c>
      <c r="J356" s="54">
        <f>SmtRes!AB177*Source!I67*SmtRes!Y177</f>
        <v>0.91632</v>
      </c>
    </row>
    <row r="357" spans="1:10" ht="15.75">
      <c r="A357" s="47"/>
      <c r="B357" s="56"/>
      <c r="C357" s="57" t="s">
        <v>592</v>
      </c>
      <c r="D357" s="58"/>
      <c r="E357" s="59"/>
      <c r="F357" s="59"/>
      <c r="G357" s="60"/>
      <c r="H357" s="59"/>
      <c r="I357" s="62">
        <f>SmtRes!AC177</f>
        <v>0</v>
      </c>
      <c r="J357" s="54">
        <f>SmtRes!AC177*Source!I67*SmtRes!Y177</f>
        <v>0</v>
      </c>
    </row>
    <row r="358" spans="1:10" ht="31.5">
      <c r="A358" s="47"/>
      <c r="B358" s="61" t="str">
        <f>SmtRes!I178</f>
        <v>400002</v>
      </c>
      <c r="C358" s="50" t="str">
        <f>SmtRes!K178</f>
        <v>Автомобили бортовые грузоподъемностью до 8 т</v>
      </c>
      <c r="D358" s="51" t="str">
        <f>SmtRes!O178</f>
        <v>маш.ч</v>
      </c>
      <c r="E358" s="55"/>
      <c r="F358" s="119">
        <f>SmtRes!Y178</f>
        <v>0.0072</v>
      </c>
      <c r="G358" s="120"/>
      <c r="H358" s="52">
        <f>SmtRes!Y178*Source!I67</f>
        <v>0.0072</v>
      </c>
      <c r="I358" s="51">
        <f>SmtRes!AB178</f>
        <v>290.01</v>
      </c>
      <c r="J358" s="54">
        <f>SmtRes!AB178*Source!I67*SmtRes!Y178</f>
        <v>2.088072</v>
      </c>
    </row>
    <row r="359" spans="1:10" ht="15.75">
      <c r="A359" s="47"/>
      <c r="B359" s="56"/>
      <c r="C359" s="57" t="s">
        <v>592</v>
      </c>
      <c r="D359" s="58"/>
      <c r="E359" s="59"/>
      <c r="F359" s="59"/>
      <c r="G359" s="60"/>
      <c r="H359" s="59"/>
      <c r="I359" s="62">
        <f>SmtRes!AC178</f>
        <v>104.55</v>
      </c>
      <c r="J359" s="54">
        <f>SmtRes!AC178*Source!I67*SmtRes!Y178</f>
        <v>0.75276</v>
      </c>
    </row>
    <row r="360" spans="1:10" ht="15.75">
      <c r="A360" s="63"/>
      <c r="B360" s="64"/>
      <c r="C360" s="65" t="s">
        <v>593</v>
      </c>
      <c r="D360" s="58"/>
      <c r="E360" s="66"/>
      <c r="F360" s="67"/>
      <c r="G360" s="67"/>
      <c r="H360" s="66"/>
      <c r="I360" s="68"/>
      <c r="J360" s="71">
        <f>Source!Q67</f>
        <v>8.56</v>
      </c>
    </row>
    <row r="361" spans="1:10" ht="15.75">
      <c r="A361" s="63"/>
      <c r="B361" s="69"/>
      <c r="C361" s="65" t="s">
        <v>594</v>
      </c>
      <c r="D361" s="70"/>
      <c r="E361" s="66"/>
      <c r="F361" s="67"/>
      <c r="G361" s="67"/>
      <c r="H361" s="66"/>
      <c r="I361" s="68"/>
      <c r="J361" s="71">
        <f>Source!R67</f>
        <v>1.23</v>
      </c>
    </row>
    <row r="362" spans="1:10" ht="15.75">
      <c r="A362" s="47"/>
      <c r="B362" s="61" t="str">
        <f>SmtRes!I179</f>
        <v>101-1924</v>
      </c>
      <c r="C362" s="72" t="str">
        <f>SmtRes!K179</f>
        <v>Электроды диаметром 4 мм Э42А</v>
      </c>
      <c r="D362" s="51" t="str">
        <f>SmtRes!O179</f>
        <v>кг</v>
      </c>
      <c r="E362" s="118">
        <f>SmtRes!Y179</f>
        <v>0.07</v>
      </c>
      <c r="F362" s="119"/>
      <c r="G362" s="120"/>
      <c r="H362" s="52">
        <f>SmtRes!Y179*Source!I67</f>
        <v>0.07</v>
      </c>
      <c r="I362" s="51">
        <f>SmtRes!AA179</f>
        <v>40.04</v>
      </c>
      <c r="J362" s="54">
        <f>SmtRes!AA179*Source!I67*SmtRes!Y179</f>
        <v>2.8028000000000004</v>
      </c>
    </row>
    <row r="363" spans="1:10" ht="15.75">
      <c r="A363" s="47"/>
      <c r="B363" s="61" t="str">
        <f>SmtRes!I180</f>
        <v>101-1964</v>
      </c>
      <c r="C363" s="72" t="str">
        <f>SmtRes!K180</f>
        <v>Шпагат бумажный</v>
      </c>
      <c r="D363" s="51" t="str">
        <f>SmtRes!O180</f>
        <v>кг</v>
      </c>
      <c r="E363" s="118">
        <f>SmtRes!Y180</f>
        <v>0.004</v>
      </c>
      <c r="F363" s="119"/>
      <c r="G363" s="120"/>
      <c r="H363" s="52">
        <f>SmtRes!Y180*Source!I67</f>
        <v>0.004</v>
      </c>
      <c r="I363" s="51">
        <f>SmtRes!AA180</f>
        <v>20.82</v>
      </c>
      <c r="J363" s="54">
        <f>SmtRes!AA180*Source!I67*SmtRes!Y180</f>
        <v>0.08328</v>
      </c>
    </row>
    <row r="364" spans="1:10" ht="15.75">
      <c r="A364" s="47"/>
      <c r="B364" s="61" t="str">
        <f>SmtRes!I181</f>
        <v>101-1977</v>
      </c>
      <c r="C364" s="72" t="str">
        <f>SmtRes!K181</f>
        <v>Болты строительные с гайками и шайбами</v>
      </c>
      <c r="D364" s="51" t="str">
        <f>SmtRes!O181</f>
        <v>кг</v>
      </c>
      <c r="E364" s="118">
        <f>SmtRes!Y181</f>
        <v>0.431</v>
      </c>
      <c r="F364" s="119"/>
      <c r="G364" s="120"/>
      <c r="H364" s="52">
        <f>SmtRes!Y181*Source!I67</f>
        <v>0.431</v>
      </c>
      <c r="I364" s="51">
        <f>SmtRes!AA181</f>
        <v>22.6</v>
      </c>
      <c r="J364" s="54">
        <f>SmtRes!AA181*Source!I67*SmtRes!Y181</f>
        <v>9.7406</v>
      </c>
    </row>
    <row r="365" spans="1:10" ht="15.75">
      <c r="A365" s="47"/>
      <c r="B365" s="61" t="str">
        <f>SmtRes!I182</f>
        <v>101-9100</v>
      </c>
      <c r="C365" s="72" t="str">
        <f>SmtRes!K182</f>
        <v>Патроны для пристрелки</v>
      </c>
      <c r="D365" s="51" t="str">
        <f>SmtRes!O182</f>
        <v>10 шт.</v>
      </c>
      <c r="E365" s="118">
        <f>SmtRes!Y182</f>
        <v>1.22</v>
      </c>
      <c r="F365" s="119"/>
      <c r="G365" s="120"/>
      <c r="H365" s="52">
        <f>SmtRes!Y182*Source!I67</f>
        <v>1.22</v>
      </c>
      <c r="I365" s="51">
        <f>SmtRes!AA182</f>
        <v>10</v>
      </c>
      <c r="J365" s="54">
        <f>SmtRes!AA182*Source!I67*SmtRes!Y182</f>
        <v>12.2</v>
      </c>
    </row>
    <row r="366" spans="1:10" ht="15.75">
      <c r="A366" s="47"/>
      <c r="B366" s="61" t="str">
        <f>SmtRes!I183</f>
        <v>101-9103</v>
      </c>
      <c r="C366" s="72" t="str">
        <f>SmtRes!K183</f>
        <v>Дюбели распорные</v>
      </c>
      <c r="D366" s="51" t="str">
        <f>SmtRes!O183</f>
        <v>100 шт.</v>
      </c>
      <c r="E366" s="118">
        <f>SmtRes!Y183</f>
        <v>0.014</v>
      </c>
      <c r="F366" s="119"/>
      <c r="G366" s="120"/>
      <c r="H366" s="52">
        <f>SmtRes!Y183*Source!I67</f>
        <v>0.014</v>
      </c>
      <c r="I366" s="51">
        <f>SmtRes!AA183</f>
        <v>206.3</v>
      </c>
      <c r="J366" s="54">
        <f>SmtRes!AA183*Source!I67*SmtRes!Y183</f>
        <v>2.8882000000000003</v>
      </c>
    </row>
    <row r="367" spans="1:10" ht="15.75">
      <c r="A367" s="47"/>
      <c r="B367" s="61" t="str">
        <f>SmtRes!I184</f>
        <v>101-9109</v>
      </c>
      <c r="C367" s="72" t="str">
        <f>SmtRes!K184</f>
        <v>Дюбели для пристрелки</v>
      </c>
      <c r="D367" s="51" t="str">
        <f>SmtRes!O184</f>
        <v>10 шт.</v>
      </c>
      <c r="E367" s="118">
        <f>SmtRes!Y184</f>
        <v>1.22</v>
      </c>
      <c r="F367" s="119"/>
      <c r="G367" s="120"/>
      <c r="H367" s="52">
        <f>SmtRes!Y184*Source!I67</f>
        <v>1.22</v>
      </c>
      <c r="I367" s="51">
        <f>SmtRes!AA184</f>
        <v>8</v>
      </c>
      <c r="J367" s="54">
        <f>SmtRes!AA184*Source!I67*SmtRes!Y184</f>
        <v>9.76</v>
      </c>
    </row>
    <row r="368" spans="1:10" ht="15.75">
      <c r="A368" s="47"/>
      <c r="B368" s="61" t="str">
        <f>SmtRes!I185</f>
        <v>101-9760</v>
      </c>
      <c r="C368" s="72" t="str">
        <f>SmtRes!K185</f>
        <v>Лак электроизоляционный 318</v>
      </c>
      <c r="D368" s="51" t="str">
        <f>SmtRes!O185</f>
        <v>кг</v>
      </c>
      <c r="E368" s="118">
        <f>SmtRes!Y185</f>
        <v>0.016</v>
      </c>
      <c r="F368" s="119"/>
      <c r="G368" s="120"/>
      <c r="H368" s="52">
        <f>SmtRes!Y185*Source!I67</f>
        <v>0.016</v>
      </c>
      <c r="I368" s="51">
        <f>SmtRes!AA185</f>
        <v>60</v>
      </c>
      <c r="J368" s="54">
        <f>SmtRes!AA185*Source!I67*SmtRes!Y185</f>
        <v>0.96</v>
      </c>
    </row>
    <row r="369" spans="1:10" ht="15.75">
      <c r="A369" s="47"/>
      <c r="B369" s="61" t="str">
        <f>SmtRes!I186</f>
        <v>101-9852</v>
      </c>
      <c r="C369" s="72" t="str">
        <f>SmtRes!K186</f>
        <v>Краска</v>
      </c>
      <c r="D369" s="51" t="str">
        <f>SmtRes!O186</f>
        <v>кг</v>
      </c>
      <c r="E369" s="118">
        <f>SmtRes!Y186</f>
        <v>0.047</v>
      </c>
      <c r="F369" s="119"/>
      <c r="G369" s="120"/>
      <c r="H369" s="52">
        <f>SmtRes!Y186*Source!I67</f>
        <v>0.047</v>
      </c>
      <c r="I369" s="51">
        <f>SmtRes!AA186</f>
        <v>41.07</v>
      </c>
      <c r="J369" s="54">
        <f>SmtRes!AA186*Source!I67*SmtRes!Y186</f>
        <v>1.93029</v>
      </c>
    </row>
    <row r="370" spans="1:10" ht="31.5">
      <c r="A370" s="47"/>
      <c r="B370" s="61" t="str">
        <f>SmtRes!I187</f>
        <v>201-9408</v>
      </c>
      <c r="C370" s="72" t="str">
        <f>SmtRes!K187</f>
        <v>Конструкции стальные индивидуальные решетчатые сварные массой до 0,1 т</v>
      </c>
      <c r="D370" s="51" t="str">
        <f>SmtRes!O187</f>
        <v>т</v>
      </c>
      <c r="E370" s="118">
        <f>SmtRes!Y187</f>
        <v>0.003</v>
      </c>
      <c r="F370" s="119"/>
      <c r="G370" s="120"/>
      <c r="H370" s="52">
        <f>SmtRes!Y187*Source!I67</f>
        <v>0.003</v>
      </c>
      <c r="I370" s="51">
        <f>SmtRes!AA187</f>
        <v>18175.85</v>
      </c>
      <c r="J370" s="54">
        <f>SmtRes!AA187*Source!I67*SmtRes!Y187</f>
        <v>54.52755</v>
      </c>
    </row>
    <row r="371" spans="1:10" ht="15.75">
      <c r="A371" s="47"/>
      <c r="B371" s="61" t="str">
        <f>SmtRes!I188</f>
        <v>500-9062</v>
      </c>
      <c r="C371" s="72" t="str">
        <f>SmtRes!K188</f>
        <v>Hаконечники кабельные</v>
      </c>
      <c r="D371" s="51" t="str">
        <f>SmtRes!O188</f>
        <v>шт.</v>
      </c>
      <c r="E371" s="118">
        <f>SmtRes!Y188</f>
        <v>6.1</v>
      </c>
      <c r="F371" s="119"/>
      <c r="G371" s="120"/>
      <c r="H371" s="52">
        <f>SmtRes!Y188*Source!I67</f>
        <v>6.1</v>
      </c>
      <c r="I371" s="51">
        <f>SmtRes!AA188</f>
        <v>33.49</v>
      </c>
      <c r="J371" s="54">
        <f>SmtRes!AA188*Source!I67*SmtRes!Y188</f>
        <v>204.289</v>
      </c>
    </row>
    <row r="372" spans="1:10" ht="15.75">
      <c r="A372" s="47"/>
      <c r="B372" s="61" t="str">
        <f>SmtRes!I189</f>
        <v>500-9081</v>
      </c>
      <c r="C372" s="72" t="str">
        <f>SmtRes!K189</f>
        <v>Перемычки гибкие, тип ПГС-50</v>
      </c>
      <c r="D372" s="51" t="str">
        <f>SmtRes!O189</f>
        <v>шт.</v>
      </c>
      <c r="E372" s="118">
        <f>SmtRes!Y189</f>
        <v>1</v>
      </c>
      <c r="F372" s="119"/>
      <c r="G372" s="120"/>
      <c r="H372" s="52">
        <f>SmtRes!Y189*Source!I67</f>
        <v>1</v>
      </c>
      <c r="I372" s="51">
        <f>SmtRes!AA189</f>
        <v>38.86</v>
      </c>
      <c r="J372" s="54">
        <f>SmtRes!AA189*Source!I67*SmtRes!Y189</f>
        <v>38.86</v>
      </c>
    </row>
    <row r="373" spans="1:10" ht="15.75">
      <c r="A373" s="47"/>
      <c r="B373" s="61" t="str">
        <f>SmtRes!I190</f>
        <v>500-9500</v>
      </c>
      <c r="C373" s="72" t="str">
        <f>SmtRes!K190</f>
        <v>Бирки маркировочные</v>
      </c>
      <c r="D373" s="51" t="str">
        <f>SmtRes!O190</f>
        <v>100 шт.</v>
      </c>
      <c r="E373" s="118">
        <f>SmtRes!Y190</f>
        <v>0.02</v>
      </c>
      <c r="F373" s="119"/>
      <c r="G373" s="120"/>
      <c r="H373" s="52">
        <f>SmtRes!Y190*Source!I67</f>
        <v>0.02</v>
      </c>
      <c r="I373" s="51">
        <f>SmtRes!AA190</f>
        <v>42</v>
      </c>
      <c r="J373" s="54">
        <f>SmtRes!AA190*Source!I67*SmtRes!Y190</f>
        <v>0.84</v>
      </c>
    </row>
    <row r="374" spans="1:10" ht="15.75">
      <c r="A374" s="47"/>
      <c r="B374" s="61" t="str">
        <f>SmtRes!I191</f>
        <v>500-9619</v>
      </c>
      <c r="C374" s="72" t="str">
        <f>SmtRes!K191</f>
        <v>Hитки швейные</v>
      </c>
      <c r="D374" s="51" t="str">
        <f>SmtRes!O191</f>
        <v>кг</v>
      </c>
      <c r="E374" s="118">
        <f>SmtRes!Y191</f>
        <v>0.002</v>
      </c>
      <c r="F374" s="119"/>
      <c r="G374" s="120"/>
      <c r="H374" s="52">
        <f>SmtRes!Y191*Source!I67</f>
        <v>0.002</v>
      </c>
      <c r="I374" s="51">
        <f>SmtRes!AA191</f>
        <v>193.68</v>
      </c>
      <c r="J374" s="54">
        <f>SmtRes!AA191*Source!I67*SmtRes!Y191</f>
        <v>0.38736000000000004</v>
      </c>
    </row>
    <row r="375" spans="1:10" ht="15.75">
      <c r="A375" s="47"/>
      <c r="B375" s="61" t="str">
        <f>SmtRes!I192</f>
        <v>542-9033</v>
      </c>
      <c r="C375" s="72" t="str">
        <f>SmtRes!K192</f>
        <v>Вазелин технический</v>
      </c>
      <c r="D375" s="51" t="str">
        <f>SmtRes!O192</f>
        <v>кг</v>
      </c>
      <c r="E375" s="118">
        <f>SmtRes!Y192</f>
        <v>0.009</v>
      </c>
      <c r="F375" s="119"/>
      <c r="G375" s="120"/>
      <c r="H375" s="52">
        <f>SmtRes!Y192*Source!I67</f>
        <v>0.009</v>
      </c>
      <c r="I375" s="51">
        <f>SmtRes!AA192</f>
        <v>151.36</v>
      </c>
      <c r="J375" s="54">
        <f>SmtRes!AA192*Source!I67*SmtRes!Y192</f>
        <v>1.3622400000000001</v>
      </c>
    </row>
    <row r="376" spans="1:10" ht="47.25">
      <c r="A376" s="47"/>
      <c r="B376" s="61" t="str">
        <f>SmtRes!I193</f>
        <v>544-0089</v>
      </c>
      <c r="C376" s="72" t="str">
        <f>SmtRes!K193</f>
        <v>Лента липкая изоляционная на поликасиновом компаунде марки ЛСЭПЛ, шириной 20-30 мм, толщиной от 0,14 до 0,19 мм включительно</v>
      </c>
      <c r="D376" s="51" t="str">
        <f>SmtRes!O193</f>
        <v>кг</v>
      </c>
      <c r="E376" s="118">
        <f>SmtRes!Y193</f>
        <v>0.042</v>
      </c>
      <c r="F376" s="119"/>
      <c r="G376" s="120"/>
      <c r="H376" s="52">
        <f>SmtRes!Y193*Source!I67</f>
        <v>0.042</v>
      </c>
      <c r="I376" s="51">
        <f>SmtRes!AA193</f>
        <v>146.06</v>
      </c>
      <c r="J376" s="54">
        <f>SmtRes!AA193*Source!I67*SmtRes!Y193</f>
        <v>6.13452</v>
      </c>
    </row>
    <row r="377" spans="1:10" ht="15.75">
      <c r="A377" s="47"/>
      <c r="B377" s="73"/>
      <c r="C377" s="74" t="s">
        <v>595</v>
      </c>
      <c r="D377" s="48"/>
      <c r="E377" s="75"/>
      <c r="F377" s="75"/>
      <c r="G377" s="76"/>
      <c r="H377" s="77"/>
      <c r="I377" s="78"/>
      <c r="J377" s="92">
        <f>Source!P67</f>
        <v>346.77</v>
      </c>
    </row>
    <row r="378" spans="1:10" ht="15.75">
      <c r="A378" s="47"/>
      <c r="B378" s="79"/>
      <c r="C378" s="80" t="s">
        <v>114</v>
      </c>
      <c r="D378" s="93">
        <f>Source!AT67/100</f>
        <v>0.893</v>
      </c>
      <c r="E378" s="81"/>
      <c r="F378" s="82"/>
      <c r="G378" s="83"/>
      <c r="H378" s="84"/>
      <c r="I378" s="85"/>
      <c r="J378" s="94">
        <f>Source!X67</f>
        <v>159.36</v>
      </c>
    </row>
    <row r="379" spans="1:10" ht="15.75">
      <c r="A379" s="47"/>
      <c r="B379" s="86"/>
      <c r="C379" s="87" t="s">
        <v>116</v>
      </c>
      <c r="D379" s="93">
        <f>Source!AU67/100</f>
        <v>0.65</v>
      </c>
      <c r="E379" s="81"/>
      <c r="F379" s="88"/>
      <c r="G379" s="89"/>
      <c r="H379" s="90"/>
      <c r="I379" s="91"/>
      <c r="J379" s="54">
        <f>Source!Y67</f>
        <v>116</v>
      </c>
    </row>
    <row r="380" spans="1:10" ht="94.5">
      <c r="A380" s="46" t="str">
        <f>Source!E68</f>
        <v>6</v>
      </c>
      <c r="B380" s="42" t="str">
        <f>IF(Source!BJ68&lt;&gt;"",SUBSTITUTE(SUBSTITUTE(SUBSTITUTE(SUBSTITUTE(SUBSTITUTE(SUBSTITUTE(Source!BJ68,",",""),"сб."," "),"гл.","-"),"табл.","-"),"поз.","-"),"разд.","-"),Source!F68)&amp;" Кэмм)*1,2"&amp;" Кзпм)*1,2"&amp;" Козп)*1,2"&amp;" Ктзс)*1,2"&amp;" Ктзм)*1,2"</f>
        <v>ГЭСНм  08-03-526-2 Кэмм)*1,2 Кзпм)*1,2 Козп)*1,2 Ктзс)*1,2 Ктзм)*1,2</v>
      </c>
      <c r="C380" s="40" t="str">
        <f>Source!G68</f>
        <v>Выключатели установочные автоматические (автоматы) или неавтоматические:  Автомат одно-, двух-, трехполюсный, устанавливаемый на конструкции на стене или колонне, на ток, А, до 100</v>
      </c>
      <c r="D380" s="41" t="str">
        <f>IF(Source!DW68="",Source!H68,Source!DW68)</f>
        <v>шт.</v>
      </c>
      <c r="E380" s="121" t="s">
        <v>591</v>
      </c>
      <c r="F380" s="121"/>
      <c r="G380" s="122"/>
      <c r="H380" s="43">
        <f>Source!I68</f>
        <v>9</v>
      </c>
      <c r="I380" s="44">
        <f>Source!AB68</f>
        <v>470.90603</v>
      </c>
      <c r="J380" s="45">
        <f>Source!O68</f>
        <v>4238.15</v>
      </c>
    </row>
    <row r="381" spans="1:10" ht="15.75">
      <c r="A381" s="47"/>
      <c r="B381" s="49" t="str">
        <f>SmtRes!I194</f>
        <v>1-3.9</v>
      </c>
      <c r="C381" s="50" t="str">
        <f>SmtRes!K194</f>
        <v>Затраты труда рабочих, разряд работ 3.9</v>
      </c>
      <c r="D381" s="51" t="str">
        <f>SmtRes!O194</f>
        <v>чел.-ч</v>
      </c>
      <c r="E381" s="123">
        <f>SmtRes!Y194</f>
        <v>2.784</v>
      </c>
      <c r="F381" s="124"/>
      <c r="G381" s="125"/>
      <c r="H381" s="52">
        <f>SmtRes!Y194*Source!I68</f>
        <v>25.055999999999997</v>
      </c>
      <c r="I381" s="53">
        <f>SmtRes!AD194</f>
        <v>49.16</v>
      </c>
      <c r="J381" s="54">
        <f>SmtRes!AD194*Source!I68*SmtRes!Y194</f>
        <v>1231.7529599999998</v>
      </c>
    </row>
    <row r="382" spans="1:10" ht="15.75">
      <c r="A382" s="47"/>
      <c r="B382" s="49" t="str">
        <f>SmtRes!I195</f>
        <v>2</v>
      </c>
      <c r="C382" s="50" t="str">
        <f>SmtRes!K195</f>
        <v>Затраты труда машинистов</v>
      </c>
      <c r="D382" s="51" t="str">
        <f>SmtRes!O195</f>
        <v>чел.час</v>
      </c>
      <c r="E382" s="118">
        <f>SmtRes!Y195</f>
        <v>0.012</v>
      </c>
      <c r="F382" s="119"/>
      <c r="G382" s="120"/>
      <c r="H382" s="52">
        <f>SmtRes!Y195*Source!I68</f>
        <v>0.108</v>
      </c>
      <c r="I382" s="53">
        <f>SmtRes!AC195</f>
        <v>0</v>
      </c>
      <c r="J382" s="54">
        <f>SmtRes!AC195*Source!I68*SmtRes!Y195</f>
        <v>0</v>
      </c>
    </row>
    <row r="383" spans="1:10" ht="31.5">
      <c r="A383" s="47"/>
      <c r="B383" s="61" t="str">
        <f>SmtRes!I196</f>
        <v>021102</v>
      </c>
      <c r="C383" s="50" t="str">
        <f>SmtRes!K196</f>
        <v>Краны на автомобильном ходу при работе на монтаже технологического оборудования 10 т</v>
      </c>
      <c r="D383" s="51" t="str">
        <f>SmtRes!O196</f>
        <v>маш.ч</v>
      </c>
      <c r="E383" s="55"/>
      <c r="F383" s="119">
        <f>SmtRes!Y196</f>
        <v>0.006</v>
      </c>
      <c r="G383" s="120"/>
      <c r="H383" s="52">
        <f>SmtRes!Y196*Source!I68</f>
        <v>0.054</v>
      </c>
      <c r="I383" s="51">
        <f>SmtRes!AB196</f>
        <v>410.67</v>
      </c>
      <c r="J383" s="54">
        <f>SmtRes!AB196*Source!I68*SmtRes!Y196</f>
        <v>22.176180000000002</v>
      </c>
    </row>
    <row r="384" spans="1:10" ht="15.75">
      <c r="A384" s="47"/>
      <c r="B384" s="56"/>
      <c r="C384" s="57" t="s">
        <v>592</v>
      </c>
      <c r="D384" s="58"/>
      <c r="E384" s="59"/>
      <c r="F384" s="59"/>
      <c r="G384" s="60"/>
      <c r="H384" s="59"/>
      <c r="I384" s="62">
        <f>SmtRes!AC196</f>
        <v>66.28</v>
      </c>
      <c r="J384" s="54">
        <f>SmtRes!AC196*Source!I68*SmtRes!Y196</f>
        <v>3.57912</v>
      </c>
    </row>
    <row r="385" spans="1:10" ht="31.5">
      <c r="A385" s="47"/>
      <c r="B385" s="61" t="str">
        <f>SmtRes!I197</f>
        <v>040502</v>
      </c>
      <c r="C385" s="50" t="str">
        <f>SmtRes!K197</f>
        <v>Установки для сварки ручной дуговой (постоянного тока)</v>
      </c>
      <c r="D385" s="51" t="str">
        <f>SmtRes!O197</f>
        <v>маш.-ч</v>
      </c>
      <c r="E385" s="55"/>
      <c r="F385" s="119">
        <f>SmtRes!Y197</f>
        <v>0.156</v>
      </c>
      <c r="G385" s="120"/>
      <c r="H385" s="52">
        <f>SmtRes!Y197*Source!I68</f>
        <v>1.404</v>
      </c>
      <c r="I385" s="51">
        <f>SmtRes!AB197</f>
        <v>15.45</v>
      </c>
      <c r="J385" s="54">
        <f>SmtRes!AB197*Source!I68*SmtRes!Y197</f>
        <v>21.691799999999997</v>
      </c>
    </row>
    <row r="386" spans="1:10" ht="15.75">
      <c r="A386" s="47"/>
      <c r="B386" s="56"/>
      <c r="C386" s="57" t="s">
        <v>592</v>
      </c>
      <c r="D386" s="58"/>
      <c r="E386" s="59"/>
      <c r="F386" s="59"/>
      <c r="G386" s="60"/>
      <c r="H386" s="59"/>
      <c r="I386" s="62">
        <f>SmtRes!AC197</f>
        <v>0</v>
      </c>
      <c r="J386" s="54">
        <f>SmtRes!AC197*Source!I68*SmtRes!Y197</f>
        <v>0</v>
      </c>
    </row>
    <row r="387" spans="1:10" ht="15.75">
      <c r="A387" s="47"/>
      <c r="B387" s="61" t="str">
        <f>SmtRes!I198</f>
        <v>330206</v>
      </c>
      <c r="C387" s="50" t="str">
        <f>SmtRes!K198</f>
        <v>Дрели электрические</v>
      </c>
      <c r="D387" s="51" t="str">
        <f>SmtRes!O198</f>
        <v>маш.ч</v>
      </c>
      <c r="E387" s="55"/>
      <c r="F387" s="119">
        <f>SmtRes!Y198</f>
        <v>0.048</v>
      </c>
      <c r="G387" s="120"/>
      <c r="H387" s="52">
        <f>SmtRes!Y198*Source!I68</f>
        <v>0.432</v>
      </c>
      <c r="I387" s="51">
        <f>SmtRes!AB198</f>
        <v>4.01</v>
      </c>
      <c r="J387" s="54">
        <f>SmtRes!AB198*Source!I68*SmtRes!Y198</f>
        <v>1.7323199999999999</v>
      </c>
    </row>
    <row r="388" spans="1:10" ht="15.75">
      <c r="A388" s="47"/>
      <c r="B388" s="56"/>
      <c r="C388" s="57" t="s">
        <v>592</v>
      </c>
      <c r="D388" s="58"/>
      <c r="E388" s="59"/>
      <c r="F388" s="59"/>
      <c r="G388" s="60"/>
      <c r="H388" s="59"/>
      <c r="I388" s="62">
        <f>SmtRes!AC198</f>
        <v>0</v>
      </c>
      <c r="J388" s="54">
        <f>SmtRes!AC198*Source!I68*SmtRes!Y198</f>
        <v>0</v>
      </c>
    </row>
    <row r="389" spans="1:10" ht="15.75">
      <c r="A389" s="47"/>
      <c r="B389" s="61" t="str">
        <f>SmtRes!I199</f>
        <v>350451</v>
      </c>
      <c r="C389" s="50" t="str">
        <f>SmtRes!K199</f>
        <v>Прессы гидравлические с электроприводом</v>
      </c>
      <c r="D389" s="51" t="str">
        <f>SmtRes!O199</f>
        <v>маш.ч</v>
      </c>
      <c r="E389" s="55"/>
      <c r="F389" s="119">
        <f>SmtRes!Y199</f>
        <v>0.24</v>
      </c>
      <c r="G389" s="120"/>
      <c r="H389" s="52">
        <f>SmtRes!Y199*Source!I68</f>
        <v>2.16</v>
      </c>
      <c r="I389" s="51">
        <f>SmtRes!AB199</f>
        <v>3.32</v>
      </c>
      <c r="J389" s="54">
        <f>SmtRes!AB199*Source!I68*SmtRes!Y199</f>
        <v>7.1712</v>
      </c>
    </row>
    <row r="390" spans="1:10" ht="15.75">
      <c r="A390" s="47"/>
      <c r="B390" s="56"/>
      <c r="C390" s="57" t="s">
        <v>592</v>
      </c>
      <c r="D390" s="58"/>
      <c r="E390" s="59"/>
      <c r="F390" s="59"/>
      <c r="G390" s="60"/>
      <c r="H390" s="59"/>
      <c r="I390" s="62">
        <f>SmtRes!AC199</f>
        <v>0</v>
      </c>
      <c r="J390" s="54">
        <f>SmtRes!AC199*Source!I68*SmtRes!Y199</f>
        <v>0</v>
      </c>
    </row>
    <row r="391" spans="1:10" ht="31.5">
      <c r="A391" s="47"/>
      <c r="B391" s="61" t="str">
        <f>SmtRes!I200</f>
        <v>400002</v>
      </c>
      <c r="C391" s="50" t="str">
        <f>SmtRes!K200</f>
        <v>Автомобили бортовые грузоподъемностью до 8 т</v>
      </c>
      <c r="D391" s="51" t="str">
        <f>SmtRes!O200</f>
        <v>маш.ч</v>
      </c>
      <c r="E391" s="55"/>
      <c r="F391" s="119">
        <f>SmtRes!Y200</f>
        <v>0.006</v>
      </c>
      <c r="G391" s="120"/>
      <c r="H391" s="52">
        <f>SmtRes!Y200*Source!I68</f>
        <v>0.054</v>
      </c>
      <c r="I391" s="51">
        <f>SmtRes!AB200</f>
        <v>290.01</v>
      </c>
      <c r="J391" s="54">
        <f>SmtRes!AB200*Source!I68*SmtRes!Y200</f>
        <v>15.660540000000001</v>
      </c>
    </row>
    <row r="392" spans="1:10" ht="15.75">
      <c r="A392" s="47"/>
      <c r="B392" s="56"/>
      <c r="C392" s="57" t="s">
        <v>592</v>
      </c>
      <c r="D392" s="58"/>
      <c r="E392" s="59"/>
      <c r="F392" s="59"/>
      <c r="G392" s="60"/>
      <c r="H392" s="59"/>
      <c r="I392" s="62">
        <f>SmtRes!AC200</f>
        <v>104.55</v>
      </c>
      <c r="J392" s="54">
        <f>SmtRes!AC200*Source!I68*SmtRes!Y200</f>
        <v>5.6457</v>
      </c>
    </row>
    <row r="393" spans="1:10" ht="15.75">
      <c r="A393" s="63"/>
      <c r="B393" s="64"/>
      <c r="C393" s="65" t="s">
        <v>593</v>
      </c>
      <c r="D393" s="58"/>
      <c r="E393" s="66"/>
      <c r="F393" s="67"/>
      <c r="G393" s="67"/>
      <c r="H393" s="66"/>
      <c r="I393" s="68"/>
      <c r="J393" s="71">
        <f>Source!Q68</f>
        <v>68.43</v>
      </c>
    </row>
    <row r="394" spans="1:10" ht="15.75">
      <c r="A394" s="63"/>
      <c r="B394" s="69"/>
      <c r="C394" s="65" t="s">
        <v>594</v>
      </c>
      <c r="D394" s="70"/>
      <c r="E394" s="66"/>
      <c r="F394" s="67"/>
      <c r="G394" s="67"/>
      <c r="H394" s="66"/>
      <c r="I394" s="68"/>
      <c r="J394" s="71">
        <f>Source!R68</f>
        <v>9.22</v>
      </c>
    </row>
    <row r="395" spans="1:10" ht="15.75">
      <c r="A395" s="47"/>
      <c r="B395" s="61" t="str">
        <f>SmtRes!I201</f>
        <v>101-1924</v>
      </c>
      <c r="C395" s="72" t="str">
        <f>SmtRes!K201</f>
        <v>Электроды диаметром 4 мм Э42А</v>
      </c>
      <c r="D395" s="51" t="str">
        <f>SmtRes!O201</f>
        <v>кг</v>
      </c>
      <c r="E395" s="118">
        <f>SmtRes!Y201</f>
        <v>0.07</v>
      </c>
      <c r="F395" s="119"/>
      <c r="G395" s="120"/>
      <c r="H395" s="52">
        <f>SmtRes!Y201*Source!I68</f>
        <v>0.6300000000000001</v>
      </c>
      <c r="I395" s="51">
        <f>SmtRes!AA201</f>
        <v>40.04</v>
      </c>
      <c r="J395" s="54">
        <f>SmtRes!AA201*Source!I68*SmtRes!Y201</f>
        <v>25.225200000000005</v>
      </c>
    </row>
    <row r="396" spans="1:10" ht="15.75">
      <c r="A396" s="47"/>
      <c r="B396" s="61" t="str">
        <f>SmtRes!I202</f>
        <v>101-1964</v>
      </c>
      <c r="C396" s="72" t="str">
        <f>SmtRes!K202</f>
        <v>Шпагат бумажный</v>
      </c>
      <c r="D396" s="51" t="str">
        <f>SmtRes!O202</f>
        <v>кг</v>
      </c>
      <c r="E396" s="118">
        <f>SmtRes!Y202</f>
        <v>0.004</v>
      </c>
      <c r="F396" s="119"/>
      <c r="G396" s="120"/>
      <c r="H396" s="52">
        <f>SmtRes!Y202*Source!I68</f>
        <v>0.036000000000000004</v>
      </c>
      <c r="I396" s="51">
        <f>SmtRes!AA202</f>
        <v>20.82</v>
      </c>
      <c r="J396" s="54">
        <f>SmtRes!AA202*Source!I68*SmtRes!Y202</f>
        <v>0.74952</v>
      </c>
    </row>
    <row r="397" spans="1:10" ht="15.75">
      <c r="A397" s="47"/>
      <c r="B397" s="61" t="str">
        <f>SmtRes!I203</f>
        <v>101-1977</v>
      </c>
      <c r="C397" s="72" t="str">
        <f>SmtRes!K203</f>
        <v>Болты строительные с гайками и шайбами</v>
      </c>
      <c r="D397" s="51" t="str">
        <f>SmtRes!O203</f>
        <v>кг</v>
      </c>
      <c r="E397" s="118">
        <f>SmtRes!Y203</f>
        <v>0.38</v>
      </c>
      <c r="F397" s="119"/>
      <c r="G397" s="120"/>
      <c r="H397" s="52">
        <f>SmtRes!Y203*Source!I68</f>
        <v>3.42</v>
      </c>
      <c r="I397" s="51">
        <f>SmtRes!AA203</f>
        <v>22.6</v>
      </c>
      <c r="J397" s="54">
        <f>SmtRes!AA203*Source!I68*SmtRes!Y203</f>
        <v>77.292</v>
      </c>
    </row>
    <row r="398" spans="1:10" ht="15.75">
      <c r="A398" s="47"/>
      <c r="B398" s="61" t="str">
        <f>SmtRes!I204</f>
        <v>101-9100</v>
      </c>
      <c r="C398" s="72" t="str">
        <f>SmtRes!K204</f>
        <v>Патроны для пристрелки</v>
      </c>
      <c r="D398" s="51" t="str">
        <f>SmtRes!O204</f>
        <v>10 шт.</v>
      </c>
      <c r="E398" s="118">
        <f>SmtRes!Y204</f>
        <v>1.22</v>
      </c>
      <c r="F398" s="119"/>
      <c r="G398" s="120"/>
      <c r="H398" s="52">
        <f>SmtRes!Y204*Source!I68</f>
        <v>10.98</v>
      </c>
      <c r="I398" s="51">
        <f>SmtRes!AA204</f>
        <v>10</v>
      </c>
      <c r="J398" s="54">
        <f>SmtRes!AA204*Source!I68*SmtRes!Y204</f>
        <v>109.8</v>
      </c>
    </row>
    <row r="399" spans="1:10" ht="15.75">
      <c r="A399" s="47"/>
      <c r="B399" s="61" t="str">
        <f>SmtRes!I205</f>
        <v>101-9103</v>
      </c>
      <c r="C399" s="72" t="str">
        <f>SmtRes!K205</f>
        <v>Дюбели распорные</v>
      </c>
      <c r="D399" s="51" t="str">
        <f>SmtRes!O205</f>
        <v>100 шт.</v>
      </c>
      <c r="E399" s="118">
        <f>SmtRes!Y205</f>
        <v>0.014</v>
      </c>
      <c r="F399" s="119"/>
      <c r="G399" s="120"/>
      <c r="H399" s="52">
        <f>SmtRes!Y205*Source!I68</f>
        <v>0.126</v>
      </c>
      <c r="I399" s="51">
        <f>SmtRes!AA205</f>
        <v>206.3</v>
      </c>
      <c r="J399" s="54">
        <f>SmtRes!AA205*Source!I68*SmtRes!Y205</f>
        <v>25.9938</v>
      </c>
    </row>
    <row r="400" spans="1:10" ht="15.75">
      <c r="A400" s="47"/>
      <c r="B400" s="61" t="str">
        <f>SmtRes!I206</f>
        <v>101-9109</v>
      </c>
      <c r="C400" s="72" t="str">
        <f>SmtRes!K206</f>
        <v>Дюбели для пристрелки</v>
      </c>
      <c r="D400" s="51" t="str">
        <f>SmtRes!O206</f>
        <v>10 шт.</v>
      </c>
      <c r="E400" s="118">
        <f>SmtRes!Y206</f>
        <v>1.22</v>
      </c>
      <c r="F400" s="119"/>
      <c r="G400" s="120"/>
      <c r="H400" s="52">
        <f>SmtRes!Y206*Source!I68</f>
        <v>10.98</v>
      </c>
      <c r="I400" s="51">
        <f>SmtRes!AA206</f>
        <v>8</v>
      </c>
      <c r="J400" s="54">
        <f>SmtRes!AA206*Source!I68*SmtRes!Y206</f>
        <v>87.84</v>
      </c>
    </row>
    <row r="401" spans="1:10" ht="15.75">
      <c r="A401" s="47"/>
      <c r="B401" s="61" t="str">
        <f>SmtRes!I207</f>
        <v>101-9760</v>
      </c>
      <c r="C401" s="72" t="str">
        <f>SmtRes!K207</f>
        <v>Лак электроизоляционный 318</v>
      </c>
      <c r="D401" s="51" t="str">
        <f>SmtRes!O207</f>
        <v>кг</v>
      </c>
      <c r="E401" s="118">
        <f>SmtRes!Y207</f>
        <v>0.014</v>
      </c>
      <c r="F401" s="119"/>
      <c r="G401" s="120"/>
      <c r="H401" s="52">
        <f>SmtRes!Y207*Source!I68</f>
        <v>0.126</v>
      </c>
      <c r="I401" s="51">
        <f>SmtRes!AA207</f>
        <v>60</v>
      </c>
      <c r="J401" s="54">
        <f>SmtRes!AA207*Source!I68*SmtRes!Y207</f>
        <v>7.5600000000000005</v>
      </c>
    </row>
    <row r="402" spans="1:10" ht="15.75">
      <c r="A402" s="47"/>
      <c r="B402" s="61" t="str">
        <f>SmtRes!I208</f>
        <v>101-9852</v>
      </c>
      <c r="C402" s="72" t="str">
        <f>SmtRes!K208</f>
        <v>Краска</v>
      </c>
      <c r="D402" s="51" t="str">
        <f>SmtRes!O208</f>
        <v>кг</v>
      </c>
      <c r="E402" s="118">
        <f>SmtRes!Y208</f>
        <v>0.047</v>
      </c>
      <c r="F402" s="119"/>
      <c r="G402" s="120"/>
      <c r="H402" s="52">
        <f>SmtRes!Y208*Source!I68</f>
        <v>0.423</v>
      </c>
      <c r="I402" s="51">
        <f>SmtRes!AA208</f>
        <v>41.07</v>
      </c>
      <c r="J402" s="54">
        <f>SmtRes!AA208*Source!I68*SmtRes!Y208</f>
        <v>17.372609999999998</v>
      </c>
    </row>
    <row r="403" spans="1:10" ht="31.5">
      <c r="A403" s="47"/>
      <c r="B403" s="61" t="str">
        <f>SmtRes!I209</f>
        <v>201-9408</v>
      </c>
      <c r="C403" s="72" t="str">
        <f>SmtRes!K209</f>
        <v>Конструкции стальные индивидуальные решетчатые сварные массой до 0,1 т</v>
      </c>
      <c r="D403" s="51" t="str">
        <f>SmtRes!O209</f>
        <v>т</v>
      </c>
      <c r="E403" s="118">
        <f>SmtRes!Y209</f>
        <v>0.002</v>
      </c>
      <c r="F403" s="119"/>
      <c r="G403" s="120"/>
      <c r="H403" s="52">
        <f>SmtRes!Y209*Source!I68</f>
        <v>0.018000000000000002</v>
      </c>
      <c r="I403" s="51">
        <f>SmtRes!AA209</f>
        <v>18175.85</v>
      </c>
      <c r="J403" s="54">
        <f>SmtRes!AA209*Source!I68*SmtRes!Y209</f>
        <v>327.1653</v>
      </c>
    </row>
    <row r="404" spans="1:10" ht="15.75">
      <c r="A404" s="47"/>
      <c r="B404" s="61" t="str">
        <f>SmtRes!I210</f>
        <v>500-9062</v>
      </c>
      <c r="C404" s="72" t="str">
        <f>SmtRes!K210</f>
        <v>Hаконечники кабельные</v>
      </c>
      <c r="D404" s="51" t="str">
        <f>SmtRes!O210</f>
        <v>шт.</v>
      </c>
      <c r="E404" s="118">
        <f>SmtRes!Y210</f>
        <v>6.1</v>
      </c>
      <c r="F404" s="119"/>
      <c r="G404" s="120"/>
      <c r="H404" s="52">
        <f>SmtRes!Y210*Source!I68</f>
        <v>54.9</v>
      </c>
      <c r="I404" s="51">
        <f>SmtRes!AA210</f>
        <v>33.49</v>
      </c>
      <c r="J404" s="54">
        <f>SmtRes!AA210*Source!I68*SmtRes!Y210</f>
        <v>1838.601</v>
      </c>
    </row>
    <row r="405" spans="1:10" ht="15.75">
      <c r="A405" s="47"/>
      <c r="B405" s="61" t="str">
        <f>SmtRes!I211</f>
        <v>500-9081</v>
      </c>
      <c r="C405" s="72" t="str">
        <f>SmtRes!K211</f>
        <v>Перемычки гибкие, тип ПГС-50</v>
      </c>
      <c r="D405" s="51" t="str">
        <f>SmtRes!O211</f>
        <v>шт.</v>
      </c>
      <c r="E405" s="118">
        <f>SmtRes!Y211</f>
        <v>1</v>
      </c>
      <c r="F405" s="119"/>
      <c r="G405" s="120"/>
      <c r="H405" s="52">
        <f>SmtRes!Y211*Source!I68</f>
        <v>9</v>
      </c>
      <c r="I405" s="51">
        <f>SmtRes!AA211</f>
        <v>38.86</v>
      </c>
      <c r="J405" s="54">
        <f>SmtRes!AA211*Source!I68*SmtRes!Y211</f>
        <v>349.74</v>
      </c>
    </row>
    <row r="406" spans="1:10" ht="15.75">
      <c r="A406" s="47"/>
      <c r="B406" s="61" t="str">
        <f>SmtRes!I212</f>
        <v>500-9500</v>
      </c>
      <c r="C406" s="72" t="str">
        <f>SmtRes!K212</f>
        <v>Бирки маркировочные</v>
      </c>
      <c r="D406" s="51" t="str">
        <f>SmtRes!O212</f>
        <v>100 шт.</v>
      </c>
      <c r="E406" s="118">
        <f>SmtRes!Y212</f>
        <v>0.02</v>
      </c>
      <c r="F406" s="119"/>
      <c r="G406" s="120"/>
      <c r="H406" s="52">
        <f>SmtRes!Y212*Source!I68</f>
        <v>0.18</v>
      </c>
      <c r="I406" s="51">
        <f>SmtRes!AA212</f>
        <v>42</v>
      </c>
      <c r="J406" s="54">
        <f>SmtRes!AA212*Source!I68*SmtRes!Y212</f>
        <v>7.5600000000000005</v>
      </c>
    </row>
    <row r="407" spans="1:10" ht="15.75">
      <c r="A407" s="47"/>
      <c r="B407" s="61" t="str">
        <f>SmtRes!I213</f>
        <v>500-9619</v>
      </c>
      <c r="C407" s="72" t="str">
        <f>SmtRes!K213</f>
        <v>Hитки швейные</v>
      </c>
      <c r="D407" s="51" t="str">
        <f>SmtRes!O213</f>
        <v>кг</v>
      </c>
      <c r="E407" s="118">
        <f>SmtRes!Y213</f>
        <v>0.002</v>
      </c>
      <c r="F407" s="119"/>
      <c r="G407" s="120"/>
      <c r="H407" s="52">
        <f>SmtRes!Y213*Source!I68</f>
        <v>0.018000000000000002</v>
      </c>
      <c r="I407" s="51">
        <f>SmtRes!AA213</f>
        <v>193.68</v>
      </c>
      <c r="J407" s="54">
        <f>SmtRes!AA213*Source!I68*SmtRes!Y213</f>
        <v>3.4862400000000004</v>
      </c>
    </row>
    <row r="408" spans="1:10" ht="15.75">
      <c r="A408" s="47"/>
      <c r="B408" s="61" t="str">
        <f>SmtRes!I214</f>
        <v>542-9033</v>
      </c>
      <c r="C408" s="72" t="str">
        <f>SmtRes!K214</f>
        <v>Вазелин технический</v>
      </c>
      <c r="D408" s="51" t="str">
        <f>SmtRes!O214</f>
        <v>кг</v>
      </c>
      <c r="E408" s="118">
        <f>SmtRes!Y214</f>
        <v>0.009</v>
      </c>
      <c r="F408" s="119"/>
      <c r="G408" s="120"/>
      <c r="H408" s="52">
        <f>SmtRes!Y214*Source!I68</f>
        <v>0.08099999999999999</v>
      </c>
      <c r="I408" s="51">
        <f>SmtRes!AA214</f>
        <v>151.36</v>
      </c>
      <c r="J408" s="54">
        <f>SmtRes!AA214*Source!I68*SmtRes!Y214</f>
        <v>12.26016</v>
      </c>
    </row>
    <row r="409" spans="1:10" ht="47.25">
      <c r="A409" s="47"/>
      <c r="B409" s="61" t="str">
        <f>SmtRes!I215</f>
        <v>544-0089</v>
      </c>
      <c r="C409" s="72" t="str">
        <f>SmtRes!K215</f>
        <v>Лента липкая изоляционная на поликасиновом компаунде марки ЛСЭПЛ, шириной 20-30 мм, толщиной от 0,14 до 0,19 мм включительно</v>
      </c>
      <c r="D409" s="51" t="str">
        <f>SmtRes!O215</f>
        <v>кг</v>
      </c>
      <c r="E409" s="118">
        <f>SmtRes!Y215</f>
        <v>0.036</v>
      </c>
      <c r="F409" s="119"/>
      <c r="G409" s="120"/>
      <c r="H409" s="52">
        <f>SmtRes!Y215*Source!I68</f>
        <v>0.32399999999999995</v>
      </c>
      <c r="I409" s="51">
        <f>SmtRes!AA215</f>
        <v>146.06</v>
      </c>
      <c r="J409" s="54">
        <f>SmtRes!AA215*Source!I68*SmtRes!Y215</f>
        <v>47.32344</v>
      </c>
    </row>
    <row r="410" spans="1:10" ht="15.75">
      <c r="A410" s="47"/>
      <c r="B410" s="73"/>
      <c r="C410" s="74" t="s">
        <v>595</v>
      </c>
      <c r="D410" s="48"/>
      <c r="E410" s="75"/>
      <c r="F410" s="75"/>
      <c r="G410" s="76"/>
      <c r="H410" s="77"/>
      <c r="I410" s="78"/>
      <c r="J410" s="92">
        <f>Source!P68</f>
        <v>2937.97</v>
      </c>
    </row>
    <row r="411" spans="1:10" ht="15.75">
      <c r="A411" s="47"/>
      <c r="B411" s="79"/>
      <c r="C411" s="80" t="s">
        <v>114</v>
      </c>
      <c r="D411" s="93">
        <f>Source!AT68/100</f>
        <v>0.893</v>
      </c>
      <c r="E411" s="81"/>
      <c r="F411" s="82"/>
      <c r="G411" s="83"/>
      <c r="H411" s="84"/>
      <c r="I411" s="85"/>
      <c r="J411" s="94">
        <f>Source!X68</f>
        <v>1108.19</v>
      </c>
    </row>
    <row r="412" spans="1:10" ht="15.75">
      <c r="A412" s="47"/>
      <c r="B412" s="86"/>
      <c r="C412" s="87" t="s">
        <v>116</v>
      </c>
      <c r="D412" s="93">
        <f>Source!AU68/100</f>
        <v>0.65</v>
      </c>
      <c r="E412" s="81"/>
      <c r="F412" s="88"/>
      <c r="G412" s="89"/>
      <c r="H412" s="90"/>
      <c r="I412" s="91"/>
      <c r="J412" s="54">
        <f>Source!Y68</f>
        <v>806.63</v>
      </c>
    </row>
    <row r="413" spans="1:10" ht="94.5">
      <c r="A413" s="46" t="str">
        <f>Source!E69</f>
        <v>7</v>
      </c>
      <c r="B413" s="42" t="str">
        <f>IF(Source!BJ69&lt;&gt;"",SUBSTITUTE(SUBSTITUTE(SUBSTITUTE(SUBSTITUTE(SUBSTITUTE(SUBSTITUTE(Source!BJ69,",",""),"сб."," "),"гл.","-"),"табл.","-"),"поз.","-"),"разд.","-"),Source!F69)&amp;" Кэмм)*1,2"&amp;" Кзпм)*1,2"&amp;" Козп)*1,2"&amp;" Ктзс)*1,2"&amp;" Ктзм)*1,2"</f>
        <v>ГЭСНм  08-03-526-1 Кэмм)*1,2 Кзпм)*1,2 Козп)*1,2 Ктзс)*1,2 Ктзм)*1,2</v>
      </c>
      <c r="C413" s="40" t="str">
        <f>Source!G69</f>
        <v>Выключатели установочные автоматические (автоматы) или неавтоматические:  Автомат одно-, двух-, трехполюсный, устанавливаемый на конструкции на стене или колонне, на ток, А, до 25</v>
      </c>
      <c r="D413" s="41" t="str">
        <f>IF(Source!DW69="",Source!H69,Source!DW69)</f>
        <v>шт.</v>
      </c>
      <c r="E413" s="121" t="s">
        <v>591</v>
      </c>
      <c r="F413" s="121"/>
      <c r="G413" s="122"/>
      <c r="H413" s="43">
        <f>Source!I69</f>
        <v>61</v>
      </c>
      <c r="I413" s="44">
        <f>Source!AB69</f>
        <v>391.94898199999994</v>
      </c>
      <c r="J413" s="45">
        <f>Source!O69</f>
        <v>23908.89</v>
      </c>
    </row>
    <row r="414" spans="1:10" ht="15.75">
      <c r="A414" s="47"/>
      <c r="B414" s="49" t="str">
        <f>SmtRes!I216</f>
        <v>1-3.9</v>
      </c>
      <c r="C414" s="50" t="str">
        <f>SmtRes!K216</f>
        <v>Затраты труда рабочих, разряд работ 3.9</v>
      </c>
      <c r="D414" s="51" t="str">
        <f>SmtRes!O216</f>
        <v>чел.-ч</v>
      </c>
      <c r="E414" s="123">
        <f>SmtRes!Y216</f>
        <v>1.8719999999999999</v>
      </c>
      <c r="F414" s="124"/>
      <c r="G414" s="125"/>
      <c r="H414" s="52">
        <f>SmtRes!Y216*Source!I69</f>
        <v>114.192</v>
      </c>
      <c r="I414" s="53">
        <f>SmtRes!AD216</f>
        <v>49.16</v>
      </c>
      <c r="J414" s="54">
        <f>SmtRes!AD216*Source!I69*SmtRes!Y216</f>
        <v>5613.678719999999</v>
      </c>
    </row>
    <row r="415" spans="1:10" ht="15.75">
      <c r="A415" s="47"/>
      <c r="B415" s="49" t="str">
        <f>SmtRes!I217</f>
        <v>2</v>
      </c>
      <c r="C415" s="50" t="str">
        <f>SmtRes!K217</f>
        <v>Затраты труда машинистов</v>
      </c>
      <c r="D415" s="51" t="str">
        <f>SmtRes!O217</f>
        <v>чел.час</v>
      </c>
      <c r="E415" s="118">
        <f>SmtRes!Y217</f>
        <v>0.0048</v>
      </c>
      <c r="F415" s="119"/>
      <c r="G415" s="120"/>
      <c r="H415" s="52">
        <f>SmtRes!Y217*Source!I69</f>
        <v>0.29279999999999995</v>
      </c>
      <c r="I415" s="53">
        <f>SmtRes!AC217</f>
        <v>0</v>
      </c>
      <c r="J415" s="54">
        <f>SmtRes!AC217*Source!I69*SmtRes!Y217</f>
        <v>0</v>
      </c>
    </row>
    <row r="416" spans="1:10" ht="31.5">
      <c r="A416" s="47"/>
      <c r="B416" s="61" t="str">
        <f>SmtRes!I218</f>
        <v>021102</v>
      </c>
      <c r="C416" s="50" t="str">
        <f>SmtRes!K218</f>
        <v>Краны на автомобильном ходу при работе на монтаже технологического оборудования 10 т</v>
      </c>
      <c r="D416" s="51" t="str">
        <f>SmtRes!O218</f>
        <v>маш.ч</v>
      </c>
      <c r="E416" s="55"/>
      <c r="F416" s="119">
        <f>SmtRes!Y218</f>
        <v>0.0024</v>
      </c>
      <c r="G416" s="120"/>
      <c r="H416" s="52">
        <f>SmtRes!Y218*Source!I69</f>
        <v>0.14639999999999997</v>
      </c>
      <c r="I416" s="51">
        <f>SmtRes!AB218</f>
        <v>410.67</v>
      </c>
      <c r="J416" s="54">
        <f>SmtRes!AB218*Source!I69*SmtRes!Y218</f>
        <v>60.122088</v>
      </c>
    </row>
    <row r="417" spans="1:10" ht="15.75">
      <c r="A417" s="47"/>
      <c r="B417" s="56"/>
      <c r="C417" s="57" t="s">
        <v>592</v>
      </c>
      <c r="D417" s="58"/>
      <c r="E417" s="59"/>
      <c r="F417" s="59"/>
      <c r="G417" s="60"/>
      <c r="H417" s="59"/>
      <c r="I417" s="62">
        <f>SmtRes!AC218</f>
        <v>66.28</v>
      </c>
      <c r="J417" s="54">
        <f>SmtRes!AC218*Source!I69*SmtRes!Y218</f>
        <v>9.703392</v>
      </c>
    </row>
    <row r="418" spans="1:10" ht="31.5">
      <c r="A418" s="47"/>
      <c r="B418" s="61" t="str">
        <f>SmtRes!I219</f>
        <v>040502</v>
      </c>
      <c r="C418" s="50" t="str">
        <f>SmtRes!K219</f>
        <v>Установки для сварки ручной дуговой (постоянного тока)</v>
      </c>
      <c r="D418" s="51" t="str">
        <f>SmtRes!O219</f>
        <v>маш.-ч</v>
      </c>
      <c r="E418" s="55"/>
      <c r="F418" s="119">
        <f>SmtRes!Y219</f>
        <v>0.156</v>
      </c>
      <c r="G418" s="120"/>
      <c r="H418" s="52">
        <f>SmtRes!Y219*Source!I69</f>
        <v>9.516</v>
      </c>
      <c r="I418" s="51">
        <f>SmtRes!AB219</f>
        <v>15.45</v>
      </c>
      <c r="J418" s="54">
        <f>SmtRes!AB219*Source!I69*SmtRes!Y219</f>
        <v>147.0222</v>
      </c>
    </row>
    <row r="419" spans="1:10" ht="15.75">
      <c r="A419" s="47"/>
      <c r="B419" s="56"/>
      <c r="C419" s="57" t="s">
        <v>592</v>
      </c>
      <c r="D419" s="58"/>
      <c r="E419" s="59"/>
      <c r="F419" s="59"/>
      <c r="G419" s="60"/>
      <c r="H419" s="59"/>
      <c r="I419" s="62">
        <f>SmtRes!AC219</f>
        <v>0</v>
      </c>
      <c r="J419" s="54">
        <f>SmtRes!AC219*Source!I69*SmtRes!Y219</f>
        <v>0</v>
      </c>
    </row>
    <row r="420" spans="1:10" ht="15.75">
      <c r="A420" s="47"/>
      <c r="B420" s="61" t="str">
        <f>SmtRes!I220</f>
        <v>330206</v>
      </c>
      <c r="C420" s="50" t="str">
        <f>SmtRes!K220</f>
        <v>Дрели электрические</v>
      </c>
      <c r="D420" s="51" t="str">
        <f>SmtRes!O220</f>
        <v>маш.ч</v>
      </c>
      <c r="E420" s="55"/>
      <c r="F420" s="119">
        <f>SmtRes!Y220</f>
        <v>0.048</v>
      </c>
      <c r="G420" s="120"/>
      <c r="H420" s="52">
        <f>SmtRes!Y220*Source!I69</f>
        <v>2.928</v>
      </c>
      <c r="I420" s="51">
        <f>SmtRes!AB220</f>
        <v>4.01</v>
      </c>
      <c r="J420" s="54">
        <f>SmtRes!AB220*Source!I69*SmtRes!Y220</f>
        <v>11.74128</v>
      </c>
    </row>
    <row r="421" spans="1:10" ht="15.75">
      <c r="A421" s="47"/>
      <c r="B421" s="56"/>
      <c r="C421" s="57" t="s">
        <v>592</v>
      </c>
      <c r="D421" s="58"/>
      <c r="E421" s="59"/>
      <c r="F421" s="59"/>
      <c r="G421" s="60"/>
      <c r="H421" s="59"/>
      <c r="I421" s="62">
        <f>SmtRes!AC220</f>
        <v>0</v>
      </c>
      <c r="J421" s="54">
        <f>SmtRes!AC220*Source!I69*SmtRes!Y220</f>
        <v>0</v>
      </c>
    </row>
    <row r="422" spans="1:10" ht="31.5">
      <c r="A422" s="47"/>
      <c r="B422" s="61" t="str">
        <f>SmtRes!I221</f>
        <v>400002</v>
      </c>
      <c r="C422" s="50" t="str">
        <f>SmtRes!K221</f>
        <v>Автомобили бортовые грузоподъемностью до 8 т</v>
      </c>
      <c r="D422" s="51" t="str">
        <f>SmtRes!O221</f>
        <v>маш.ч</v>
      </c>
      <c r="E422" s="55"/>
      <c r="F422" s="119">
        <f>SmtRes!Y221</f>
        <v>0.0024</v>
      </c>
      <c r="G422" s="120"/>
      <c r="H422" s="52">
        <f>SmtRes!Y221*Source!I69</f>
        <v>0.14639999999999997</v>
      </c>
      <c r="I422" s="51">
        <f>SmtRes!AB221</f>
        <v>290.01</v>
      </c>
      <c r="J422" s="54">
        <f>SmtRes!AB221*Source!I69*SmtRes!Y221</f>
        <v>42.457463999999995</v>
      </c>
    </row>
    <row r="423" spans="1:10" ht="15.75">
      <c r="A423" s="47"/>
      <c r="B423" s="56"/>
      <c r="C423" s="57" t="s">
        <v>592</v>
      </c>
      <c r="D423" s="58"/>
      <c r="E423" s="59"/>
      <c r="F423" s="59"/>
      <c r="G423" s="60"/>
      <c r="H423" s="59"/>
      <c r="I423" s="62">
        <f>SmtRes!AC221</f>
        <v>104.55</v>
      </c>
      <c r="J423" s="54">
        <f>SmtRes!AC221*Source!I69*SmtRes!Y221</f>
        <v>15.30612</v>
      </c>
    </row>
    <row r="424" spans="1:10" ht="15.75">
      <c r="A424" s="63"/>
      <c r="B424" s="64"/>
      <c r="C424" s="65" t="s">
        <v>593</v>
      </c>
      <c r="D424" s="58"/>
      <c r="E424" s="66"/>
      <c r="F424" s="67"/>
      <c r="G424" s="67"/>
      <c r="H424" s="66"/>
      <c r="I424" s="68"/>
      <c r="J424" s="71">
        <f>Source!Q69</f>
        <v>261.34</v>
      </c>
    </row>
    <row r="425" spans="1:10" ht="15.75">
      <c r="A425" s="63"/>
      <c r="B425" s="69"/>
      <c r="C425" s="65" t="s">
        <v>594</v>
      </c>
      <c r="D425" s="70"/>
      <c r="E425" s="66"/>
      <c r="F425" s="67"/>
      <c r="G425" s="67"/>
      <c r="H425" s="66"/>
      <c r="I425" s="68"/>
      <c r="J425" s="71">
        <f>Source!R69</f>
        <v>25.01</v>
      </c>
    </row>
    <row r="426" spans="1:10" ht="15.75">
      <c r="A426" s="47"/>
      <c r="B426" s="61" t="str">
        <f>SmtRes!I222</f>
        <v>101-1924</v>
      </c>
      <c r="C426" s="72" t="str">
        <f>SmtRes!K222</f>
        <v>Электроды диаметром 4 мм Э42А</v>
      </c>
      <c r="D426" s="51" t="str">
        <f>SmtRes!O222</f>
        <v>кг</v>
      </c>
      <c r="E426" s="118">
        <f>SmtRes!Y222</f>
        <v>0.07</v>
      </c>
      <c r="F426" s="119"/>
      <c r="G426" s="120"/>
      <c r="H426" s="52">
        <f>SmtRes!Y222*Source!I69</f>
        <v>4.2700000000000005</v>
      </c>
      <c r="I426" s="51">
        <f>SmtRes!AA222</f>
        <v>40.04</v>
      </c>
      <c r="J426" s="54">
        <f>SmtRes!AA222*Source!I69*SmtRes!Y222</f>
        <v>170.97080000000003</v>
      </c>
    </row>
    <row r="427" spans="1:10" ht="15.75">
      <c r="A427" s="47"/>
      <c r="B427" s="61" t="str">
        <f>SmtRes!I223</f>
        <v>101-1964</v>
      </c>
      <c r="C427" s="72" t="str">
        <f>SmtRes!K223</f>
        <v>Шпагат бумажный</v>
      </c>
      <c r="D427" s="51" t="str">
        <f>SmtRes!O223</f>
        <v>кг</v>
      </c>
      <c r="E427" s="118">
        <f>SmtRes!Y223</f>
        <v>0.001</v>
      </c>
      <c r="F427" s="119"/>
      <c r="G427" s="120"/>
      <c r="H427" s="52">
        <f>SmtRes!Y223*Source!I69</f>
        <v>0.061</v>
      </c>
      <c r="I427" s="51">
        <f>SmtRes!AA223</f>
        <v>20.82</v>
      </c>
      <c r="J427" s="54">
        <f>SmtRes!AA223*Source!I69*SmtRes!Y223</f>
        <v>1.27002</v>
      </c>
    </row>
    <row r="428" spans="1:10" ht="15.75">
      <c r="A428" s="47"/>
      <c r="B428" s="61" t="str">
        <f>SmtRes!I224</f>
        <v>101-1977</v>
      </c>
      <c r="C428" s="72" t="str">
        <f>SmtRes!K224</f>
        <v>Болты строительные с гайками и шайбами</v>
      </c>
      <c r="D428" s="51" t="str">
        <f>SmtRes!O224</f>
        <v>кг</v>
      </c>
      <c r="E428" s="118">
        <f>SmtRes!Y224</f>
        <v>0.049</v>
      </c>
      <c r="F428" s="119"/>
      <c r="G428" s="120"/>
      <c r="H428" s="52">
        <f>SmtRes!Y224*Source!I69</f>
        <v>2.9890000000000003</v>
      </c>
      <c r="I428" s="51">
        <f>SmtRes!AA224</f>
        <v>22.6</v>
      </c>
      <c r="J428" s="54">
        <f>SmtRes!AA224*Source!I69*SmtRes!Y224</f>
        <v>67.55140000000002</v>
      </c>
    </row>
    <row r="429" spans="1:10" ht="15.75">
      <c r="A429" s="47"/>
      <c r="B429" s="61" t="str">
        <f>SmtRes!I225</f>
        <v>101-9100</v>
      </c>
      <c r="C429" s="72" t="str">
        <f>SmtRes!K225</f>
        <v>Патроны для пристрелки</v>
      </c>
      <c r="D429" s="51" t="str">
        <f>SmtRes!O225</f>
        <v>10 шт.</v>
      </c>
      <c r="E429" s="118">
        <f>SmtRes!Y225</f>
        <v>1.22</v>
      </c>
      <c r="F429" s="119"/>
      <c r="G429" s="120"/>
      <c r="H429" s="52">
        <f>SmtRes!Y225*Source!I69</f>
        <v>74.42</v>
      </c>
      <c r="I429" s="51">
        <f>SmtRes!AA225</f>
        <v>10</v>
      </c>
      <c r="J429" s="54">
        <f>SmtRes!AA225*Source!I69*SmtRes!Y225</f>
        <v>744.1999999999999</v>
      </c>
    </row>
    <row r="430" spans="1:10" ht="15.75">
      <c r="A430" s="47"/>
      <c r="B430" s="61" t="str">
        <f>SmtRes!I226</f>
        <v>101-9103</v>
      </c>
      <c r="C430" s="72" t="str">
        <f>SmtRes!K226</f>
        <v>Дюбели распорные</v>
      </c>
      <c r="D430" s="51" t="str">
        <f>SmtRes!O226</f>
        <v>100 шт.</v>
      </c>
      <c r="E430" s="118">
        <f>SmtRes!Y226</f>
        <v>0.014</v>
      </c>
      <c r="F430" s="119"/>
      <c r="G430" s="120"/>
      <c r="H430" s="52">
        <f>SmtRes!Y226*Source!I69</f>
        <v>0.854</v>
      </c>
      <c r="I430" s="51">
        <f>SmtRes!AA226</f>
        <v>206.3</v>
      </c>
      <c r="J430" s="54">
        <f>SmtRes!AA226*Source!I69*SmtRes!Y226</f>
        <v>176.1802</v>
      </c>
    </row>
    <row r="431" spans="1:10" ht="15.75">
      <c r="A431" s="47"/>
      <c r="B431" s="61" t="str">
        <f>SmtRes!I227</f>
        <v>101-9109</v>
      </c>
      <c r="C431" s="72" t="str">
        <f>SmtRes!K227</f>
        <v>Дюбели для пристрелки</v>
      </c>
      <c r="D431" s="51" t="str">
        <f>SmtRes!O227</f>
        <v>10 шт.</v>
      </c>
      <c r="E431" s="118">
        <f>SmtRes!Y227</f>
        <v>1.22</v>
      </c>
      <c r="F431" s="119"/>
      <c r="G431" s="120"/>
      <c r="H431" s="52">
        <f>SmtRes!Y227*Source!I69</f>
        <v>74.42</v>
      </c>
      <c r="I431" s="51">
        <f>SmtRes!AA227</f>
        <v>8</v>
      </c>
      <c r="J431" s="54">
        <f>SmtRes!AA227*Source!I69*SmtRes!Y227</f>
        <v>595.36</v>
      </c>
    </row>
    <row r="432" spans="1:10" ht="15.75">
      <c r="A432" s="47"/>
      <c r="B432" s="61" t="str">
        <f>SmtRes!I228</f>
        <v>101-9760</v>
      </c>
      <c r="C432" s="72" t="str">
        <f>SmtRes!K228</f>
        <v>Лак электроизоляционный 318</v>
      </c>
      <c r="D432" s="51" t="str">
        <f>SmtRes!O228</f>
        <v>кг</v>
      </c>
      <c r="E432" s="118">
        <f>SmtRes!Y228</f>
        <v>0.006</v>
      </c>
      <c r="F432" s="119"/>
      <c r="G432" s="120"/>
      <c r="H432" s="52">
        <f>SmtRes!Y228*Source!I69</f>
        <v>0.366</v>
      </c>
      <c r="I432" s="51">
        <f>SmtRes!AA228</f>
        <v>60</v>
      </c>
      <c r="J432" s="54">
        <f>SmtRes!AA228*Source!I69*SmtRes!Y228</f>
        <v>21.96</v>
      </c>
    </row>
    <row r="433" spans="1:10" ht="15.75">
      <c r="A433" s="47"/>
      <c r="B433" s="61" t="str">
        <f>SmtRes!I229</f>
        <v>101-9852</v>
      </c>
      <c r="C433" s="72" t="str">
        <f>SmtRes!K229</f>
        <v>Краска</v>
      </c>
      <c r="D433" s="51" t="str">
        <f>SmtRes!O229</f>
        <v>кг</v>
      </c>
      <c r="E433" s="118">
        <f>SmtRes!Y229</f>
        <v>0.036</v>
      </c>
      <c r="F433" s="119"/>
      <c r="G433" s="120"/>
      <c r="H433" s="52">
        <f>SmtRes!Y229*Source!I69</f>
        <v>2.1959999999999997</v>
      </c>
      <c r="I433" s="51">
        <f>SmtRes!AA229</f>
        <v>41.07</v>
      </c>
      <c r="J433" s="54">
        <f>SmtRes!AA229*Source!I69*SmtRes!Y229</f>
        <v>90.18972</v>
      </c>
    </row>
    <row r="434" spans="1:10" ht="31.5">
      <c r="A434" s="47"/>
      <c r="B434" s="61" t="str">
        <f>SmtRes!I230</f>
        <v>201-9408</v>
      </c>
      <c r="C434" s="72" t="str">
        <f>SmtRes!K230</f>
        <v>Конструкции стальные индивидуальные решетчатые сварные массой до 0,1 т</v>
      </c>
      <c r="D434" s="51" t="str">
        <f>SmtRes!O230</f>
        <v>т</v>
      </c>
      <c r="E434" s="118">
        <f>SmtRes!Y230</f>
        <v>0.001</v>
      </c>
      <c r="F434" s="119"/>
      <c r="G434" s="120"/>
      <c r="H434" s="52">
        <f>SmtRes!Y230*Source!I69</f>
        <v>0.061</v>
      </c>
      <c r="I434" s="51">
        <f>SmtRes!AA230</f>
        <v>18175.85</v>
      </c>
      <c r="J434" s="54">
        <f>SmtRes!AA230*Source!I69*SmtRes!Y230</f>
        <v>1108.7268499999998</v>
      </c>
    </row>
    <row r="435" spans="1:10" ht="15.75">
      <c r="A435" s="47"/>
      <c r="B435" s="61" t="str">
        <f>SmtRes!I231</f>
        <v>500-9062</v>
      </c>
      <c r="C435" s="72" t="str">
        <f>SmtRes!K231</f>
        <v>Hаконечники кабельные</v>
      </c>
      <c r="D435" s="51" t="str">
        <f>SmtRes!O231</f>
        <v>шт.</v>
      </c>
      <c r="E435" s="118">
        <f>SmtRes!Y231</f>
        <v>6.1</v>
      </c>
      <c r="F435" s="119"/>
      <c r="G435" s="120"/>
      <c r="H435" s="52">
        <f>SmtRes!Y231*Source!I69</f>
        <v>372.09999999999997</v>
      </c>
      <c r="I435" s="51">
        <f>SmtRes!AA231</f>
        <v>33.49</v>
      </c>
      <c r="J435" s="54">
        <f>SmtRes!AA231*Source!I69*SmtRes!Y231</f>
        <v>12461.628999999999</v>
      </c>
    </row>
    <row r="436" spans="1:10" ht="15.75">
      <c r="A436" s="47"/>
      <c r="B436" s="61" t="str">
        <f>SmtRes!I232</f>
        <v>500-9081</v>
      </c>
      <c r="C436" s="72" t="str">
        <f>SmtRes!K232</f>
        <v>Перемычки гибкие, тип ПГС-50</v>
      </c>
      <c r="D436" s="51" t="str">
        <f>SmtRes!O232</f>
        <v>шт.</v>
      </c>
      <c r="E436" s="118">
        <f>SmtRes!Y232</f>
        <v>1</v>
      </c>
      <c r="F436" s="119"/>
      <c r="G436" s="120"/>
      <c r="H436" s="52">
        <f>SmtRes!Y232*Source!I69</f>
        <v>61</v>
      </c>
      <c r="I436" s="51">
        <f>SmtRes!AA232</f>
        <v>38.86</v>
      </c>
      <c r="J436" s="54">
        <f>SmtRes!AA232*Source!I69*SmtRes!Y232</f>
        <v>2370.46</v>
      </c>
    </row>
    <row r="437" spans="1:10" ht="15.75">
      <c r="A437" s="47"/>
      <c r="B437" s="61" t="str">
        <f>SmtRes!I233</f>
        <v>500-9500</v>
      </c>
      <c r="C437" s="72" t="str">
        <f>SmtRes!K233</f>
        <v>Бирки маркировочные</v>
      </c>
      <c r="D437" s="51" t="str">
        <f>SmtRes!O233</f>
        <v>100 шт.</v>
      </c>
      <c r="E437" s="118">
        <f>SmtRes!Y233</f>
        <v>0.02</v>
      </c>
      <c r="F437" s="119"/>
      <c r="G437" s="120"/>
      <c r="H437" s="52">
        <f>SmtRes!Y233*Source!I69</f>
        <v>1.22</v>
      </c>
      <c r="I437" s="51">
        <f>SmtRes!AA233</f>
        <v>42</v>
      </c>
      <c r="J437" s="54">
        <f>SmtRes!AA233*Source!I69*SmtRes!Y233</f>
        <v>51.24</v>
      </c>
    </row>
    <row r="438" spans="1:10" ht="15.75">
      <c r="A438" s="47"/>
      <c r="B438" s="61" t="str">
        <f>SmtRes!I234</f>
        <v>500-9619</v>
      </c>
      <c r="C438" s="72" t="str">
        <f>SmtRes!K234</f>
        <v>Hитки швейные</v>
      </c>
      <c r="D438" s="51" t="str">
        <f>SmtRes!O234</f>
        <v>кг</v>
      </c>
      <c r="E438" s="118">
        <f>SmtRes!Y234</f>
        <v>0.001</v>
      </c>
      <c r="F438" s="119"/>
      <c r="G438" s="120"/>
      <c r="H438" s="52">
        <f>SmtRes!Y234*Source!I69</f>
        <v>0.061</v>
      </c>
      <c r="I438" s="51">
        <f>SmtRes!AA234</f>
        <v>193.68</v>
      </c>
      <c r="J438" s="54">
        <f>SmtRes!AA234*Source!I69*SmtRes!Y234</f>
        <v>11.81448</v>
      </c>
    </row>
    <row r="439" spans="1:10" ht="15.75">
      <c r="A439" s="47"/>
      <c r="B439" s="61" t="str">
        <f>SmtRes!I235</f>
        <v>542-9033</v>
      </c>
      <c r="C439" s="72" t="str">
        <f>SmtRes!K235</f>
        <v>Вазелин технический</v>
      </c>
      <c r="D439" s="51" t="str">
        <f>SmtRes!O235</f>
        <v>кг</v>
      </c>
      <c r="E439" s="118">
        <f>SmtRes!Y235</f>
        <v>0.006</v>
      </c>
      <c r="F439" s="119"/>
      <c r="G439" s="120"/>
      <c r="H439" s="52">
        <f>SmtRes!Y235*Source!I69</f>
        <v>0.366</v>
      </c>
      <c r="I439" s="51">
        <f>SmtRes!AA235</f>
        <v>151.36</v>
      </c>
      <c r="J439" s="54">
        <f>SmtRes!AA235*Source!I69*SmtRes!Y235</f>
        <v>55.397760000000005</v>
      </c>
    </row>
    <row r="440" spans="1:10" ht="47.25">
      <c r="A440" s="47"/>
      <c r="B440" s="61" t="str">
        <f>SmtRes!I236</f>
        <v>544-0089</v>
      </c>
      <c r="C440" s="72" t="str">
        <f>SmtRes!K236</f>
        <v>Лента липкая изоляционная на поликасиновом компаунде марки ЛСЭПЛ, шириной 20-30 мм, толщиной от 0,14 до 0,19 мм включительно</v>
      </c>
      <c r="D440" s="51" t="str">
        <f>SmtRes!O236</f>
        <v>кг</v>
      </c>
      <c r="E440" s="118">
        <f>SmtRes!Y236</f>
        <v>0.012</v>
      </c>
      <c r="F440" s="119"/>
      <c r="G440" s="120"/>
      <c r="H440" s="52">
        <f>SmtRes!Y236*Source!I69</f>
        <v>0.732</v>
      </c>
      <c r="I440" s="51">
        <f>SmtRes!AA236</f>
        <v>146.06</v>
      </c>
      <c r="J440" s="54">
        <f>SmtRes!AA236*Source!I69*SmtRes!Y236</f>
        <v>106.91592</v>
      </c>
    </row>
    <row r="441" spans="1:10" ht="15.75">
      <c r="A441" s="47"/>
      <c r="B441" s="73"/>
      <c r="C441" s="74" t="s">
        <v>595</v>
      </c>
      <c r="D441" s="48"/>
      <c r="E441" s="75"/>
      <c r="F441" s="75"/>
      <c r="G441" s="76"/>
      <c r="H441" s="77"/>
      <c r="I441" s="78"/>
      <c r="J441" s="92">
        <f>Source!P69</f>
        <v>18033.87</v>
      </c>
    </row>
    <row r="442" spans="1:10" ht="15.75">
      <c r="A442" s="47"/>
      <c r="B442" s="79"/>
      <c r="C442" s="80" t="s">
        <v>114</v>
      </c>
      <c r="D442" s="93">
        <f>Source!AT69/100</f>
        <v>0.893</v>
      </c>
      <c r="E442" s="81"/>
      <c r="F442" s="82"/>
      <c r="G442" s="83"/>
      <c r="H442" s="84"/>
      <c r="I442" s="85"/>
      <c r="J442" s="94">
        <f>Source!X69</f>
        <v>5035.35</v>
      </c>
    </row>
    <row r="443" spans="1:10" ht="15.75">
      <c r="A443" s="47"/>
      <c r="B443" s="86"/>
      <c r="C443" s="87" t="s">
        <v>116</v>
      </c>
      <c r="D443" s="93">
        <f>Source!AU69/100</f>
        <v>0.65</v>
      </c>
      <c r="E443" s="81"/>
      <c r="F443" s="88"/>
      <c r="G443" s="89"/>
      <c r="H443" s="90"/>
      <c r="I443" s="91"/>
      <c r="J443" s="54">
        <f>Source!Y69</f>
        <v>3665.15</v>
      </c>
    </row>
    <row r="444" spans="1:10" ht="78.75">
      <c r="A444" s="46" t="str">
        <f>Source!E70</f>
        <v>8</v>
      </c>
      <c r="B444" s="42" t="str">
        <f>IF(Source!BJ70&lt;&gt;"",SUBSTITUTE(SUBSTITUTE(SUBSTITUTE(SUBSTITUTE(SUBSTITUTE(SUBSTITUTE(Source!BJ70,",",""),"сб."," "),"гл.","-"),"табл.","-"),"поз.","-"),"разд.","-"),Source!F70)&amp;" Кэмм)*1,2"&amp;" Кзпм)*1,2"&amp;" Козп)*1,2"&amp;" Ктзс)*1,2"&amp;" Ктзм)*1,2"</f>
        <v>ГЭСНм  08-02-409-1 Кэмм)*1,2 Кзпм)*1,2 Козп)*1,2 Ктзс)*1,2 Ктзм)*1,2</v>
      </c>
      <c r="C444" s="40" t="str">
        <f>Source!G70</f>
        <v>Трубы винипластовые по установленным конструкциям:  Труба по установленным конструкциям, по стенам и колоннам с креплением скобами, диаметр, мм, до 25</v>
      </c>
      <c r="D444" s="41" t="str">
        <f>IF(Source!DW70="",Source!H70,Source!DW70)</f>
        <v>100 м</v>
      </c>
      <c r="E444" s="121" t="s">
        <v>591</v>
      </c>
      <c r="F444" s="121"/>
      <c r="G444" s="122"/>
      <c r="H444" s="43">
        <f>Source!I70</f>
        <v>50</v>
      </c>
      <c r="I444" s="44">
        <f>Source!AB70</f>
        <v>3956.2751800000005</v>
      </c>
      <c r="J444" s="45">
        <f>Source!O70</f>
        <v>197813.76</v>
      </c>
    </row>
    <row r="445" spans="1:10" ht="15.75">
      <c r="A445" s="47"/>
      <c r="B445" s="49" t="str">
        <f>SmtRes!I237</f>
        <v>1-3.8</v>
      </c>
      <c r="C445" s="50" t="str">
        <f>SmtRes!K237</f>
        <v>Затраты труда рабочих, разряд работ 3.8</v>
      </c>
      <c r="D445" s="51" t="str">
        <f>SmtRes!O237</f>
        <v>чел.-ч</v>
      </c>
      <c r="E445" s="123">
        <f>SmtRes!Y237</f>
        <v>28.56</v>
      </c>
      <c r="F445" s="124"/>
      <c r="G445" s="125"/>
      <c r="H445" s="52">
        <f>SmtRes!Y237*Source!I70</f>
        <v>1428</v>
      </c>
      <c r="I445" s="53">
        <f>SmtRes!AD237</f>
        <v>48.57</v>
      </c>
      <c r="J445" s="54">
        <f>SmtRes!AD237*Source!I70*SmtRes!Y237</f>
        <v>69357.95999999999</v>
      </c>
    </row>
    <row r="446" spans="1:10" ht="15.75">
      <c r="A446" s="47"/>
      <c r="B446" s="49" t="str">
        <f>SmtRes!I238</f>
        <v>2</v>
      </c>
      <c r="C446" s="50" t="str">
        <f>SmtRes!K238</f>
        <v>Затраты труда машинистов</v>
      </c>
      <c r="D446" s="51" t="str">
        <f>SmtRes!O238</f>
        <v>чел.час</v>
      </c>
      <c r="E446" s="118">
        <f>SmtRes!Y238</f>
        <v>19.2</v>
      </c>
      <c r="F446" s="119"/>
      <c r="G446" s="120"/>
      <c r="H446" s="52">
        <f>SmtRes!Y238*Source!I70</f>
        <v>960</v>
      </c>
      <c r="I446" s="53">
        <f>SmtRes!AC238</f>
        <v>0</v>
      </c>
      <c r="J446" s="54">
        <f>SmtRes!AC238*Source!I70*SmtRes!Y238</f>
        <v>0</v>
      </c>
    </row>
    <row r="447" spans="1:10" ht="31.5">
      <c r="A447" s="47"/>
      <c r="B447" s="61" t="str">
        <f>SmtRes!I239</f>
        <v>021102</v>
      </c>
      <c r="C447" s="50" t="str">
        <f>SmtRes!K239</f>
        <v>Краны на автомобильном ходу при работе на монтаже технологического оборудования 10 т</v>
      </c>
      <c r="D447" s="51" t="str">
        <f>SmtRes!O239</f>
        <v>маш.ч</v>
      </c>
      <c r="E447" s="55"/>
      <c r="F447" s="119">
        <f>SmtRes!Y239</f>
        <v>0.132</v>
      </c>
      <c r="G447" s="120"/>
      <c r="H447" s="52">
        <f>SmtRes!Y239*Source!I70</f>
        <v>6.6000000000000005</v>
      </c>
      <c r="I447" s="51">
        <f>SmtRes!AB239</f>
        <v>410.67</v>
      </c>
      <c r="J447" s="54">
        <f>SmtRes!AB239*Source!I70*SmtRes!Y239</f>
        <v>2710.422</v>
      </c>
    </row>
    <row r="448" spans="1:10" ht="15.75">
      <c r="A448" s="47"/>
      <c r="B448" s="56"/>
      <c r="C448" s="57" t="s">
        <v>592</v>
      </c>
      <c r="D448" s="58"/>
      <c r="E448" s="59"/>
      <c r="F448" s="59"/>
      <c r="G448" s="60"/>
      <c r="H448" s="59"/>
      <c r="I448" s="62">
        <f>SmtRes!AC239</f>
        <v>66.28</v>
      </c>
      <c r="J448" s="54">
        <f>SmtRes!AC239*Source!I70*SmtRes!Y239</f>
        <v>437.44800000000004</v>
      </c>
    </row>
    <row r="449" spans="1:10" ht="31.5">
      <c r="A449" s="47"/>
      <c r="B449" s="61" t="str">
        <f>SmtRes!I240</f>
        <v>030902</v>
      </c>
      <c r="C449" s="50" t="str">
        <f>SmtRes!K240</f>
        <v>Подъемники гидравлические высотой подъема 10 м</v>
      </c>
      <c r="D449" s="51" t="str">
        <f>SmtRes!O240</f>
        <v>маш.-ч</v>
      </c>
      <c r="E449" s="55"/>
      <c r="F449" s="119">
        <f>SmtRes!Y240</f>
        <v>18.96</v>
      </c>
      <c r="G449" s="120"/>
      <c r="H449" s="52">
        <f>SmtRes!Y240*Source!I70</f>
        <v>948</v>
      </c>
      <c r="I449" s="51">
        <f>SmtRes!AB240</f>
        <v>94.34</v>
      </c>
      <c r="J449" s="54">
        <f>SmtRes!AB240*Source!I70*SmtRes!Y240</f>
        <v>89434.32</v>
      </c>
    </row>
    <row r="450" spans="1:10" ht="15.75">
      <c r="A450" s="47"/>
      <c r="B450" s="56"/>
      <c r="C450" s="57" t="s">
        <v>592</v>
      </c>
      <c r="D450" s="58"/>
      <c r="E450" s="59"/>
      <c r="F450" s="59"/>
      <c r="G450" s="60"/>
      <c r="H450" s="59"/>
      <c r="I450" s="62">
        <f>SmtRes!AC240</f>
        <v>56.99</v>
      </c>
      <c r="J450" s="54">
        <f>SmtRes!AC240*Source!I70*SmtRes!Y240</f>
        <v>54026.520000000004</v>
      </c>
    </row>
    <row r="451" spans="1:10" ht="31.5">
      <c r="A451" s="47"/>
      <c r="B451" s="61" t="str">
        <f>SmtRes!I241</f>
        <v>040502</v>
      </c>
      <c r="C451" s="50" t="str">
        <f>SmtRes!K241</f>
        <v>Установки для сварки ручной дуговой (постоянного тока)</v>
      </c>
      <c r="D451" s="51" t="str">
        <f>SmtRes!O241</f>
        <v>маш.-ч</v>
      </c>
      <c r="E451" s="55"/>
      <c r="F451" s="119">
        <f>SmtRes!Y241</f>
        <v>3.24</v>
      </c>
      <c r="G451" s="120"/>
      <c r="H451" s="52">
        <f>SmtRes!Y241*Source!I70</f>
        <v>162</v>
      </c>
      <c r="I451" s="51">
        <f>SmtRes!AB241</f>
        <v>15.45</v>
      </c>
      <c r="J451" s="54">
        <f>SmtRes!AB241*Source!I70*SmtRes!Y241</f>
        <v>2502.9</v>
      </c>
    </row>
    <row r="452" spans="1:10" ht="15.75">
      <c r="A452" s="47"/>
      <c r="B452" s="56"/>
      <c r="C452" s="57" t="s">
        <v>592</v>
      </c>
      <c r="D452" s="58"/>
      <c r="E452" s="59"/>
      <c r="F452" s="59"/>
      <c r="G452" s="60"/>
      <c r="H452" s="59"/>
      <c r="I452" s="62">
        <f>SmtRes!AC241</f>
        <v>0</v>
      </c>
      <c r="J452" s="54">
        <f>SmtRes!AC241*Source!I70*SmtRes!Y241</f>
        <v>0</v>
      </c>
    </row>
    <row r="453" spans="1:10" ht="15.75">
      <c r="A453" s="47"/>
      <c r="B453" s="61" t="str">
        <f>SmtRes!I242</f>
        <v>331451</v>
      </c>
      <c r="C453" s="50" t="str">
        <f>SmtRes!K242</f>
        <v>Перфораторы электрические</v>
      </c>
      <c r="D453" s="51" t="str">
        <f>SmtRes!O242</f>
        <v>маш.-ч</v>
      </c>
      <c r="E453" s="55"/>
      <c r="F453" s="119">
        <f>SmtRes!Y242</f>
        <v>5.808</v>
      </c>
      <c r="G453" s="120"/>
      <c r="H453" s="52">
        <f>SmtRes!Y242*Source!I70</f>
        <v>290.4</v>
      </c>
      <c r="I453" s="51">
        <f>SmtRes!AB242</f>
        <v>5</v>
      </c>
      <c r="J453" s="54">
        <f>SmtRes!AB242*Source!I70*SmtRes!Y242</f>
        <v>1452</v>
      </c>
    </row>
    <row r="454" spans="1:10" ht="15.75">
      <c r="A454" s="47"/>
      <c r="B454" s="56"/>
      <c r="C454" s="57" t="s">
        <v>592</v>
      </c>
      <c r="D454" s="58"/>
      <c r="E454" s="59"/>
      <c r="F454" s="59"/>
      <c r="G454" s="60"/>
      <c r="H454" s="59"/>
      <c r="I454" s="62">
        <f>SmtRes!AC242</f>
        <v>0</v>
      </c>
      <c r="J454" s="54">
        <f>SmtRes!AC242*Source!I70*SmtRes!Y242</f>
        <v>0</v>
      </c>
    </row>
    <row r="455" spans="1:10" ht="31.5">
      <c r="A455" s="47"/>
      <c r="B455" s="61" t="str">
        <f>SmtRes!I243</f>
        <v>400002</v>
      </c>
      <c r="C455" s="50" t="str">
        <f>SmtRes!K243</f>
        <v>Автомобили бортовые грузоподъемностью до 8 т</v>
      </c>
      <c r="D455" s="51" t="str">
        <f>SmtRes!O243</f>
        <v>маш.ч</v>
      </c>
      <c r="E455" s="55"/>
      <c r="F455" s="119">
        <f>SmtRes!Y243</f>
        <v>0.132</v>
      </c>
      <c r="G455" s="120"/>
      <c r="H455" s="52">
        <f>SmtRes!Y243*Source!I70</f>
        <v>6.6000000000000005</v>
      </c>
      <c r="I455" s="51">
        <f>SmtRes!AB243</f>
        <v>290.01</v>
      </c>
      <c r="J455" s="54">
        <f>SmtRes!AB243*Source!I70*SmtRes!Y243</f>
        <v>1914.066</v>
      </c>
    </row>
    <row r="456" spans="1:10" ht="15.75">
      <c r="A456" s="47"/>
      <c r="B456" s="56"/>
      <c r="C456" s="57" t="s">
        <v>592</v>
      </c>
      <c r="D456" s="58"/>
      <c r="E456" s="59"/>
      <c r="F456" s="59"/>
      <c r="G456" s="60"/>
      <c r="H456" s="59"/>
      <c r="I456" s="62">
        <f>SmtRes!AC243</f>
        <v>104.55</v>
      </c>
      <c r="J456" s="54">
        <f>SmtRes!AC243*Source!I70*SmtRes!Y243</f>
        <v>690.0300000000001</v>
      </c>
    </row>
    <row r="457" spans="1:10" ht="15.75">
      <c r="A457" s="63"/>
      <c r="B457" s="64"/>
      <c r="C457" s="65" t="s">
        <v>593</v>
      </c>
      <c r="D457" s="58"/>
      <c r="E457" s="66"/>
      <c r="F457" s="67"/>
      <c r="G457" s="67"/>
      <c r="H457" s="66"/>
      <c r="I457" s="68"/>
      <c r="J457" s="71">
        <f>Source!Q70</f>
        <v>98013.71</v>
      </c>
    </row>
    <row r="458" spans="1:10" ht="15.75">
      <c r="A458" s="63"/>
      <c r="B458" s="69"/>
      <c r="C458" s="65" t="s">
        <v>594</v>
      </c>
      <c r="D458" s="70"/>
      <c r="E458" s="66"/>
      <c r="F458" s="67"/>
      <c r="G458" s="67"/>
      <c r="H458" s="66"/>
      <c r="I458" s="68"/>
      <c r="J458" s="71">
        <f>Source!R70</f>
        <v>55154</v>
      </c>
    </row>
    <row r="459" spans="1:10" ht="31.5">
      <c r="A459" s="47"/>
      <c r="B459" s="61" t="str">
        <f>SmtRes!I244</f>
        <v>101-0813</v>
      </c>
      <c r="C459" s="72" t="str">
        <f>SmtRes!K244</f>
        <v>Проволока стальная низкоуглеродистая разного назначения оцинкованная диаметром 3.0 мм</v>
      </c>
      <c r="D459" s="51" t="str">
        <f>SmtRes!O244</f>
        <v>т</v>
      </c>
      <c r="E459" s="118">
        <f>SmtRes!Y244</f>
        <v>0.0021</v>
      </c>
      <c r="F459" s="119"/>
      <c r="G459" s="120"/>
      <c r="H459" s="52">
        <f>SmtRes!Y244*Source!I70</f>
        <v>0.105</v>
      </c>
      <c r="I459" s="51">
        <f>SmtRes!AA244</f>
        <v>37950.2</v>
      </c>
      <c r="J459" s="54">
        <f>SmtRes!AA244*Source!I70*SmtRes!Y244</f>
        <v>3984.7709999999993</v>
      </c>
    </row>
    <row r="460" spans="1:10" ht="15.75">
      <c r="A460" s="47"/>
      <c r="B460" s="61" t="str">
        <f>SmtRes!I245</f>
        <v>101-1924</v>
      </c>
      <c r="C460" s="72" t="str">
        <f>SmtRes!K245</f>
        <v>Электроды диаметром 4 мм Э42А</v>
      </c>
      <c r="D460" s="51" t="str">
        <f>SmtRes!O245</f>
        <v>кг</v>
      </c>
      <c r="E460" s="118">
        <f>SmtRes!Y245</f>
        <v>0.96</v>
      </c>
      <c r="F460" s="119"/>
      <c r="G460" s="120"/>
      <c r="H460" s="52">
        <f>SmtRes!Y245*Source!I70</f>
        <v>48</v>
      </c>
      <c r="I460" s="51">
        <f>SmtRes!AA245</f>
        <v>40.04</v>
      </c>
      <c r="J460" s="54">
        <f>SmtRes!AA245*Source!I70*SmtRes!Y245</f>
        <v>1921.9199999999998</v>
      </c>
    </row>
    <row r="461" spans="1:10" ht="15.75">
      <c r="A461" s="47"/>
      <c r="B461" s="61" t="str">
        <f>SmtRes!I246</f>
        <v>101-9100</v>
      </c>
      <c r="C461" s="72" t="str">
        <f>SmtRes!K246</f>
        <v>Патроны для пристрелки</v>
      </c>
      <c r="D461" s="51" t="str">
        <f>SmtRes!O246</f>
        <v>10 шт.</v>
      </c>
      <c r="E461" s="118">
        <f>SmtRes!Y246</f>
        <v>13.4</v>
      </c>
      <c r="F461" s="119"/>
      <c r="G461" s="120"/>
      <c r="H461" s="52">
        <f>SmtRes!Y246*Source!I70</f>
        <v>670</v>
      </c>
      <c r="I461" s="51">
        <f>SmtRes!AA246</f>
        <v>10</v>
      </c>
      <c r="J461" s="54">
        <f>SmtRes!AA246*Source!I70*SmtRes!Y246</f>
        <v>6700</v>
      </c>
    </row>
    <row r="462" spans="1:10" ht="15.75">
      <c r="A462" s="47"/>
      <c r="B462" s="61" t="str">
        <f>SmtRes!I247</f>
        <v>101-9109</v>
      </c>
      <c r="C462" s="72" t="str">
        <f>SmtRes!K247</f>
        <v>Дюбели для пристрелки</v>
      </c>
      <c r="D462" s="51" t="str">
        <f>SmtRes!O247</f>
        <v>10 шт.</v>
      </c>
      <c r="E462" s="118">
        <f>SmtRes!Y247</f>
        <v>13.4</v>
      </c>
      <c r="F462" s="119"/>
      <c r="G462" s="120"/>
      <c r="H462" s="52">
        <f>SmtRes!Y247*Source!I70</f>
        <v>670</v>
      </c>
      <c r="I462" s="51">
        <f>SmtRes!AA247</f>
        <v>8</v>
      </c>
      <c r="J462" s="54">
        <f>SmtRes!AA247*Source!I70*SmtRes!Y247</f>
        <v>5360</v>
      </c>
    </row>
    <row r="463" spans="1:10" ht="15.75">
      <c r="A463" s="47"/>
      <c r="B463" s="61" t="str">
        <f>SmtRes!I248</f>
        <v>113-9042</v>
      </c>
      <c r="C463" s="72" t="str">
        <f>SmtRes!K248</f>
        <v>Клей БМК-5к</v>
      </c>
      <c r="D463" s="51" t="str">
        <f>SmtRes!O248</f>
        <v>кг</v>
      </c>
      <c r="E463" s="118">
        <f>SmtRes!Y248</f>
        <v>0.2</v>
      </c>
      <c r="F463" s="119"/>
      <c r="G463" s="120"/>
      <c r="H463" s="52">
        <f>SmtRes!Y248*Source!I70</f>
        <v>10</v>
      </c>
      <c r="I463" s="51">
        <f>SmtRes!AA248</f>
        <v>33.81</v>
      </c>
      <c r="J463" s="54">
        <f>SmtRes!AA248*Source!I70*SmtRes!Y248</f>
        <v>338.1</v>
      </c>
    </row>
    <row r="464" spans="1:10" ht="15.75">
      <c r="A464" s="47"/>
      <c r="B464" s="61" t="str">
        <f>SmtRes!I249</f>
        <v>500-9030</v>
      </c>
      <c r="C464" s="72" t="str">
        <f>SmtRes!K249</f>
        <v>Заглушки</v>
      </c>
      <c r="D464" s="51" t="str">
        <f>SmtRes!O249</f>
        <v>10 шт.</v>
      </c>
      <c r="E464" s="118">
        <f>SmtRes!Y249</f>
        <v>1</v>
      </c>
      <c r="F464" s="119"/>
      <c r="G464" s="120"/>
      <c r="H464" s="52">
        <f>SmtRes!Y249*Source!I70</f>
        <v>50</v>
      </c>
      <c r="I464" s="51">
        <f>SmtRes!AA249</f>
        <v>16.1</v>
      </c>
      <c r="J464" s="54">
        <f>SmtRes!AA249*Source!I70*SmtRes!Y249</f>
        <v>805.0000000000001</v>
      </c>
    </row>
    <row r="465" spans="1:10" ht="15.75">
      <c r="A465" s="47"/>
      <c r="B465" s="61" t="str">
        <f>SmtRes!I250</f>
        <v>500-9031</v>
      </c>
      <c r="C465" s="72" t="str">
        <f>SmtRes!K250</f>
        <v>Скобы</v>
      </c>
      <c r="D465" s="51" t="str">
        <f>SmtRes!O250</f>
        <v>10 шт.</v>
      </c>
      <c r="E465" s="118">
        <f>SmtRes!Y250</f>
        <v>6.7</v>
      </c>
      <c r="F465" s="119"/>
      <c r="G465" s="120"/>
      <c r="H465" s="52">
        <f>SmtRes!Y250*Source!I70</f>
        <v>335</v>
      </c>
      <c r="I465" s="51">
        <f>SmtRes!AA250</f>
        <v>18.38</v>
      </c>
      <c r="J465" s="54">
        <f>SmtRes!AA250*Source!I70*SmtRes!Y250</f>
        <v>6157.3</v>
      </c>
    </row>
    <row r="466" spans="1:10" ht="15.75">
      <c r="A466" s="47"/>
      <c r="B466" s="61" t="str">
        <f>SmtRes!I251</f>
        <v>500-9061</v>
      </c>
      <c r="C466" s="72" t="str">
        <f>SmtRes!K251</f>
        <v>Втулки изолирующие</v>
      </c>
      <c r="D466" s="51" t="str">
        <f>SmtRes!O251</f>
        <v>шт.</v>
      </c>
      <c r="E466" s="118">
        <f>SmtRes!Y251</f>
        <v>18</v>
      </c>
      <c r="F466" s="119"/>
      <c r="G466" s="120"/>
      <c r="H466" s="52">
        <f>SmtRes!Y251*Source!I70</f>
        <v>900</v>
      </c>
      <c r="I466" s="51">
        <f>SmtRes!AA251</f>
        <v>3.25</v>
      </c>
      <c r="J466" s="54">
        <f>SmtRes!AA251*Source!I70*SmtRes!Y251</f>
        <v>2925</v>
      </c>
    </row>
    <row r="467" spans="1:10" ht="15.75">
      <c r="A467" s="47"/>
      <c r="B467" s="61" t="str">
        <f>SmtRes!I252</f>
        <v>500-9070</v>
      </c>
      <c r="C467" s="72" t="str">
        <f>SmtRes!K252</f>
        <v>Патрубки</v>
      </c>
      <c r="D467" s="51" t="str">
        <f>SmtRes!O252</f>
        <v>10 шт.</v>
      </c>
      <c r="E467" s="118">
        <f>SmtRes!Y252</f>
        <v>1.8</v>
      </c>
      <c r="F467" s="119"/>
      <c r="G467" s="120"/>
      <c r="H467" s="52">
        <f>SmtRes!Y252*Source!I70</f>
        <v>90</v>
      </c>
      <c r="I467" s="51">
        <f>SmtRes!AA252</f>
        <v>25</v>
      </c>
      <c r="J467" s="54">
        <f>SmtRes!AA252*Source!I70*SmtRes!Y252</f>
        <v>2250</v>
      </c>
    </row>
    <row r="468" spans="1:10" ht="15.75">
      <c r="A468" s="47"/>
      <c r="B468" s="73"/>
      <c r="C468" s="74" t="s">
        <v>595</v>
      </c>
      <c r="D468" s="48"/>
      <c r="E468" s="75"/>
      <c r="F468" s="75"/>
      <c r="G468" s="76"/>
      <c r="H468" s="77"/>
      <c r="I468" s="78"/>
      <c r="J468" s="92">
        <f>Source!P70</f>
        <v>30442.09</v>
      </c>
    </row>
    <row r="469" spans="1:10" ht="15.75">
      <c r="A469" s="47"/>
      <c r="B469" s="79"/>
      <c r="C469" s="80" t="s">
        <v>114</v>
      </c>
      <c r="D469" s="93">
        <f>Source!AT70/100</f>
        <v>0.893</v>
      </c>
      <c r="E469" s="81"/>
      <c r="F469" s="82"/>
      <c r="G469" s="83"/>
      <c r="H469" s="84"/>
      <c r="I469" s="85"/>
      <c r="J469" s="94">
        <f>Source!X70</f>
        <v>111189.18</v>
      </c>
    </row>
    <row r="470" spans="1:10" ht="15.75">
      <c r="A470" s="47"/>
      <c r="B470" s="86"/>
      <c r="C470" s="87" t="s">
        <v>116</v>
      </c>
      <c r="D470" s="93">
        <f>Source!AU70/100</f>
        <v>0.65</v>
      </c>
      <c r="E470" s="81"/>
      <c r="F470" s="88"/>
      <c r="G470" s="89"/>
      <c r="H470" s="90"/>
      <c r="I470" s="91"/>
      <c r="J470" s="54">
        <f>Source!Y70</f>
        <v>80932.77</v>
      </c>
    </row>
    <row r="471" spans="1:10" ht="78.75">
      <c r="A471" s="46" t="str">
        <f>Source!E71</f>
        <v>9</v>
      </c>
      <c r="B471" s="42" t="str">
        <f>IF(Source!BJ71&lt;&gt;"",SUBSTITUTE(SUBSTITUTE(SUBSTITUTE(SUBSTITUTE(SUBSTITUTE(SUBSTITUTE(Source!BJ71,",",""),"сб."," "),"гл.","-"),"табл.","-"),"поз.","-"),"разд.","-"),Source!F71)&amp;" Кэмм)*1,2"&amp;" Кзпм)*1,2"&amp;" Козп)*1,2"&amp;" Ктзс)*1,2"&amp;" Ктзм)*1,2"</f>
        <v>ГЭСНм  08-02-409-2 Кэмм)*1,2 Кзпм)*1,2 Козп)*1,2 Ктзс)*1,2 Ктзм)*1,2</v>
      </c>
      <c r="C471" s="40" t="str">
        <f>Source!G71</f>
        <v>Трубы винипластовые по установленным конструкциям:  Труба по установленным конструкциям, по стенам и колоннам с креплением скобами, диаметр, мм, до 50</v>
      </c>
      <c r="D471" s="41" t="str">
        <f>IF(Source!DW71="",Source!H71,Source!DW71)</f>
        <v>100 м</v>
      </c>
      <c r="E471" s="121" t="s">
        <v>591</v>
      </c>
      <c r="F471" s="121"/>
      <c r="G471" s="122"/>
      <c r="H471" s="43">
        <f>Source!I71</f>
        <v>5.02</v>
      </c>
      <c r="I471" s="44">
        <f>Source!AB71</f>
        <v>5650.2487</v>
      </c>
      <c r="J471" s="45">
        <f>Source!O71</f>
        <v>28364.25</v>
      </c>
    </row>
    <row r="472" spans="1:10" ht="15.75">
      <c r="A472" s="47"/>
      <c r="B472" s="49" t="str">
        <f>SmtRes!I253</f>
        <v>1-3.8</v>
      </c>
      <c r="C472" s="50" t="str">
        <f>SmtRes!K253</f>
        <v>Затраты труда рабочих, разряд работ 3.8</v>
      </c>
      <c r="D472" s="51" t="str">
        <f>SmtRes!O253</f>
        <v>чел.-ч</v>
      </c>
      <c r="E472" s="123">
        <f>SmtRes!Y253</f>
        <v>41.28</v>
      </c>
      <c r="F472" s="124"/>
      <c r="G472" s="125"/>
      <c r="H472" s="52">
        <f>SmtRes!Y253*Source!I71</f>
        <v>207.2256</v>
      </c>
      <c r="I472" s="53">
        <f>SmtRes!AD253</f>
        <v>48.57</v>
      </c>
      <c r="J472" s="54">
        <f>SmtRes!AD253*Source!I71*SmtRes!Y253</f>
        <v>10064.947392</v>
      </c>
    </row>
    <row r="473" spans="1:10" ht="15.75">
      <c r="A473" s="47"/>
      <c r="B473" s="49" t="str">
        <f>SmtRes!I254</f>
        <v>2</v>
      </c>
      <c r="C473" s="50" t="str">
        <f>SmtRes!K254</f>
        <v>Затраты труда машинистов</v>
      </c>
      <c r="D473" s="51" t="str">
        <f>SmtRes!O254</f>
        <v>чел.час</v>
      </c>
      <c r="E473" s="118">
        <f>SmtRes!Y254</f>
        <v>29.16</v>
      </c>
      <c r="F473" s="119"/>
      <c r="G473" s="120"/>
      <c r="H473" s="52">
        <f>SmtRes!Y254*Source!I71</f>
        <v>146.3832</v>
      </c>
      <c r="I473" s="53">
        <f>SmtRes!AC254</f>
        <v>0</v>
      </c>
      <c r="J473" s="54">
        <f>SmtRes!AC254*Source!I71*SmtRes!Y254</f>
        <v>0</v>
      </c>
    </row>
    <row r="474" spans="1:10" ht="31.5">
      <c r="A474" s="47"/>
      <c r="B474" s="61" t="str">
        <f>SmtRes!I255</f>
        <v>021102</v>
      </c>
      <c r="C474" s="50" t="str">
        <f>SmtRes!K255</f>
        <v>Краны на автомобильном ходу при работе на монтаже технологического оборудования 10 т</v>
      </c>
      <c r="D474" s="51" t="str">
        <f>SmtRes!O255</f>
        <v>маш.ч</v>
      </c>
      <c r="E474" s="55"/>
      <c r="F474" s="119">
        <f>SmtRes!Y255</f>
        <v>0.396</v>
      </c>
      <c r="G474" s="120"/>
      <c r="H474" s="52">
        <f>SmtRes!Y255*Source!I71</f>
        <v>1.98792</v>
      </c>
      <c r="I474" s="51">
        <f>SmtRes!AB255</f>
        <v>410.67</v>
      </c>
      <c r="J474" s="54">
        <f>SmtRes!AB255*Source!I71*SmtRes!Y255</f>
        <v>816.3791064000001</v>
      </c>
    </row>
    <row r="475" spans="1:10" ht="15.75">
      <c r="A475" s="47"/>
      <c r="B475" s="56"/>
      <c r="C475" s="57" t="s">
        <v>592</v>
      </c>
      <c r="D475" s="58"/>
      <c r="E475" s="59"/>
      <c r="F475" s="59"/>
      <c r="G475" s="60"/>
      <c r="H475" s="59"/>
      <c r="I475" s="62">
        <f>SmtRes!AC255</f>
        <v>66.28</v>
      </c>
      <c r="J475" s="54">
        <f>SmtRes!AC255*Source!I71*SmtRes!Y255</f>
        <v>131.7593376</v>
      </c>
    </row>
    <row r="476" spans="1:10" ht="31.5">
      <c r="A476" s="47"/>
      <c r="B476" s="61" t="str">
        <f>SmtRes!I256</f>
        <v>030902</v>
      </c>
      <c r="C476" s="50" t="str">
        <f>SmtRes!K256</f>
        <v>Подъемники гидравлические высотой подъема 10 м</v>
      </c>
      <c r="D476" s="51" t="str">
        <f>SmtRes!O256</f>
        <v>маш.-ч</v>
      </c>
      <c r="E476" s="55"/>
      <c r="F476" s="119">
        <f>SmtRes!Y256</f>
        <v>28.2</v>
      </c>
      <c r="G476" s="120"/>
      <c r="H476" s="52">
        <f>SmtRes!Y256*Source!I71</f>
        <v>141.564</v>
      </c>
      <c r="I476" s="51">
        <f>SmtRes!AB256</f>
        <v>94.34</v>
      </c>
      <c r="J476" s="54">
        <f>SmtRes!AB256*Source!I71*SmtRes!Y256</f>
        <v>13355.14776</v>
      </c>
    </row>
    <row r="477" spans="1:10" ht="15.75">
      <c r="A477" s="47"/>
      <c r="B477" s="56"/>
      <c r="C477" s="57" t="s">
        <v>592</v>
      </c>
      <c r="D477" s="58"/>
      <c r="E477" s="59"/>
      <c r="F477" s="59"/>
      <c r="G477" s="60"/>
      <c r="H477" s="59"/>
      <c r="I477" s="62">
        <f>SmtRes!AC256</f>
        <v>56.99</v>
      </c>
      <c r="J477" s="54">
        <f>SmtRes!AC256*Source!I71*SmtRes!Y256</f>
        <v>8067.732359999999</v>
      </c>
    </row>
    <row r="478" spans="1:10" ht="31.5">
      <c r="A478" s="47"/>
      <c r="B478" s="61" t="str">
        <f>SmtRes!I257</f>
        <v>040502</v>
      </c>
      <c r="C478" s="50" t="str">
        <f>SmtRes!K257</f>
        <v>Установки для сварки ручной дуговой (постоянного тока)</v>
      </c>
      <c r="D478" s="51" t="str">
        <f>SmtRes!O257</f>
        <v>маш.-ч</v>
      </c>
      <c r="E478" s="55"/>
      <c r="F478" s="119">
        <f>SmtRes!Y257</f>
        <v>3.24</v>
      </c>
      <c r="G478" s="120"/>
      <c r="H478" s="52">
        <f>SmtRes!Y257*Source!I71</f>
        <v>16.2648</v>
      </c>
      <c r="I478" s="51">
        <f>SmtRes!AB257</f>
        <v>15.45</v>
      </c>
      <c r="J478" s="54">
        <f>SmtRes!AB257*Source!I71*SmtRes!Y257</f>
        <v>251.29115999999996</v>
      </c>
    </row>
    <row r="479" spans="1:10" ht="15.75">
      <c r="A479" s="47"/>
      <c r="B479" s="56"/>
      <c r="C479" s="57" t="s">
        <v>592</v>
      </c>
      <c r="D479" s="58"/>
      <c r="E479" s="59"/>
      <c r="F479" s="59"/>
      <c r="G479" s="60"/>
      <c r="H479" s="59"/>
      <c r="I479" s="62">
        <f>SmtRes!AC257</f>
        <v>0</v>
      </c>
      <c r="J479" s="54">
        <f>SmtRes!AC257*Source!I71*SmtRes!Y257</f>
        <v>0</v>
      </c>
    </row>
    <row r="480" spans="1:10" ht="15.75">
      <c r="A480" s="47"/>
      <c r="B480" s="61" t="str">
        <f>SmtRes!I258</f>
        <v>331451</v>
      </c>
      <c r="C480" s="50" t="str">
        <f>SmtRes!K258</f>
        <v>Перфораторы электрические</v>
      </c>
      <c r="D480" s="51" t="str">
        <f>SmtRes!O258</f>
        <v>маш.-ч</v>
      </c>
      <c r="E480" s="55"/>
      <c r="F480" s="119">
        <f>SmtRes!Y258</f>
        <v>8.352</v>
      </c>
      <c r="G480" s="120"/>
      <c r="H480" s="52">
        <f>SmtRes!Y258*Source!I71</f>
        <v>41.92704</v>
      </c>
      <c r="I480" s="51">
        <f>SmtRes!AB258</f>
        <v>5</v>
      </c>
      <c r="J480" s="54">
        <f>SmtRes!AB258*Source!I71*SmtRes!Y258</f>
        <v>209.6352</v>
      </c>
    </row>
    <row r="481" spans="1:10" ht="15.75">
      <c r="A481" s="47"/>
      <c r="B481" s="56"/>
      <c r="C481" s="57" t="s">
        <v>592</v>
      </c>
      <c r="D481" s="58"/>
      <c r="E481" s="59"/>
      <c r="F481" s="59"/>
      <c r="G481" s="60"/>
      <c r="H481" s="59"/>
      <c r="I481" s="62">
        <f>SmtRes!AC258</f>
        <v>0</v>
      </c>
      <c r="J481" s="54">
        <f>SmtRes!AC258*Source!I71*SmtRes!Y258</f>
        <v>0</v>
      </c>
    </row>
    <row r="482" spans="1:10" ht="31.5">
      <c r="A482" s="47"/>
      <c r="B482" s="61" t="str">
        <f>SmtRes!I259</f>
        <v>400002</v>
      </c>
      <c r="C482" s="50" t="str">
        <f>SmtRes!K259</f>
        <v>Автомобили бортовые грузоподъемностью до 8 т</v>
      </c>
      <c r="D482" s="51" t="str">
        <f>SmtRes!O259</f>
        <v>маш.ч</v>
      </c>
      <c r="E482" s="55"/>
      <c r="F482" s="119">
        <f>SmtRes!Y259</f>
        <v>0.396</v>
      </c>
      <c r="G482" s="120"/>
      <c r="H482" s="52">
        <f>SmtRes!Y259*Source!I71</f>
        <v>1.98792</v>
      </c>
      <c r="I482" s="51">
        <f>SmtRes!AB259</f>
        <v>290.01</v>
      </c>
      <c r="J482" s="54">
        <f>SmtRes!AB259*Source!I71*SmtRes!Y259</f>
        <v>576.5166792</v>
      </c>
    </row>
    <row r="483" spans="1:10" ht="15.75">
      <c r="A483" s="47"/>
      <c r="B483" s="56"/>
      <c r="C483" s="57" t="s">
        <v>592</v>
      </c>
      <c r="D483" s="58"/>
      <c r="E483" s="59"/>
      <c r="F483" s="59"/>
      <c r="G483" s="60"/>
      <c r="H483" s="59"/>
      <c r="I483" s="62">
        <f>SmtRes!AC259</f>
        <v>104.55</v>
      </c>
      <c r="J483" s="54">
        <f>SmtRes!AC259*Source!I71*SmtRes!Y259</f>
        <v>207.83703599999996</v>
      </c>
    </row>
    <row r="484" spans="1:10" ht="15.75">
      <c r="A484" s="63"/>
      <c r="B484" s="64"/>
      <c r="C484" s="65" t="s">
        <v>593</v>
      </c>
      <c r="D484" s="58"/>
      <c r="E484" s="66"/>
      <c r="F484" s="67"/>
      <c r="G484" s="67"/>
      <c r="H484" s="66"/>
      <c r="I484" s="68"/>
      <c r="J484" s="71">
        <f>Source!Q71</f>
        <v>15208.97</v>
      </c>
    </row>
    <row r="485" spans="1:10" ht="15.75">
      <c r="A485" s="63"/>
      <c r="B485" s="69"/>
      <c r="C485" s="65" t="s">
        <v>594</v>
      </c>
      <c r="D485" s="70"/>
      <c r="E485" s="66"/>
      <c r="F485" s="67"/>
      <c r="G485" s="67"/>
      <c r="H485" s="66"/>
      <c r="I485" s="68"/>
      <c r="J485" s="71">
        <f>Source!R71</f>
        <v>8407.33</v>
      </c>
    </row>
    <row r="486" spans="1:10" ht="31.5">
      <c r="A486" s="47"/>
      <c r="B486" s="61" t="str">
        <f>SmtRes!I260</f>
        <v>101-0813</v>
      </c>
      <c r="C486" s="72" t="str">
        <f>SmtRes!K260</f>
        <v>Проволока стальная низкоуглеродистая разного назначения оцинкованная диаметром 3.0 мм</v>
      </c>
      <c r="D486" s="51" t="str">
        <f>SmtRes!O260</f>
        <v>т</v>
      </c>
      <c r="E486" s="118">
        <f>SmtRes!Y260</f>
        <v>0.0021</v>
      </c>
      <c r="F486" s="119"/>
      <c r="G486" s="120"/>
      <c r="H486" s="52">
        <f>SmtRes!Y260*Source!I71</f>
        <v>0.010542</v>
      </c>
      <c r="I486" s="51">
        <f>SmtRes!AA260</f>
        <v>37950.2</v>
      </c>
      <c r="J486" s="54">
        <f>SmtRes!AA260*Source!I71*SmtRes!Y260</f>
        <v>400.07100839999987</v>
      </c>
    </row>
    <row r="487" spans="1:10" ht="15.75">
      <c r="A487" s="47"/>
      <c r="B487" s="61" t="str">
        <f>SmtRes!I261</f>
        <v>101-1924</v>
      </c>
      <c r="C487" s="72" t="str">
        <f>SmtRes!K261</f>
        <v>Электроды диаметром 4 мм Э42А</v>
      </c>
      <c r="D487" s="51" t="str">
        <f>SmtRes!O261</f>
        <v>кг</v>
      </c>
      <c r="E487" s="118">
        <f>SmtRes!Y261</f>
        <v>0.96</v>
      </c>
      <c r="F487" s="119"/>
      <c r="G487" s="120"/>
      <c r="H487" s="52">
        <f>SmtRes!Y261*Source!I71</f>
        <v>4.8191999999999995</v>
      </c>
      <c r="I487" s="51">
        <f>SmtRes!AA261</f>
        <v>40.04</v>
      </c>
      <c r="J487" s="54">
        <f>SmtRes!AA261*Source!I71*SmtRes!Y261</f>
        <v>192.96076799999997</v>
      </c>
    </row>
    <row r="488" spans="1:10" ht="15.75">
      <c r="A488" s="47"/>
      <c r="B488" s="61" t="str">
        <f>SmtRes!I262</f>
        <v>101-9100</v>
      </c>
      <c r="C488" s="72" t="str">
        <f>SmtRes!K262</f>
        <v>Патроны для пристрелки</v>
      </c>
      <c r="D488" s="51" t="str">
        <f>SmtRes!O262</f>
        <v>10 шт.</v>
      </c>
      <c r="E488" s="118">
        <f>SmtRes!Y262</f>
        <v>13.4</v>
      </c>
      <c r="F488" s="119"/>
      <c r="G488" s="120"/>
      <c r="H488" s="52">
        <f>SmtRes!Y262*Source!I71</f>
        <v>67.268</v>
      </c>
      <c r="I488" s="51">
        <f>SmtRes!AA262</f>
        <v>10</v>
      </c>
      <c r="J488" s="54">
        <f>SmtRes!AA262*Source!I71*SmtRes!Y262</f>
        <v>672.68</v>
      </c>
    </row>
    <row r="489" spans="1:10" ht="15.75">
      <c r="A489" s="47"/>
      <c r="B489" s="61" t="str">
        <f>SmtRes!I263</f>
        <v>101-9109</v>
      </c>
      <c r="C489" s="72" t="str">
        <f>SmtRes!K263</f>
        <v>Дюбели для пристрелки</v>
      </c>
      <c r="D489" s="51" t="str">
        <f>SmtRes!O263</f>
        <v>10 шт.</v>
      </c>
      <c r="E489" s="118">
        <f>SmtRes!Y263</f>
        <v>13.4</v>
      </c>
      <c r="F489" s="119"/>
      <c r="G489" s="120"/>
      <c r="H489" s="52">
        <f>SmtRes!Y263*Source!I71</f>
        <v>67.268</v>
      </c>
      <c r="I489" s="51">
        <f>SmtRes!AA263</f>
        <v>8</v>
      </c>
      <c r="J489" s="54">
        <f>SmtRes!AA263*Source!I71*SmtRes!Y263</f>
        <v>538.144</v>
      </c>
    </row>
    <row r="490" spans="1:10" ht="15.75">
      <c r="A490" s="47"/>
      <c r="B490" s="61" t="str">
        <f>SmtRes!I264</f>
        <v>113-9042</v>
      </c>
      <c r="C490" s="72" t="str">
        <f>SmtRes!K264</f>
        <v>Клей БМК-5к</v>
      </c>
      <c r="D490" s="51" t="str">
        <f>SmtRes!O264</f>
        <v>кг</v>
      </c>
      <c r="E490" s="118">
        <f>SmtRes!Y264</f>
        <v>0.4</v>
      </c>
      <c r="F490" s="119"/>
      <c r="G490" s="120"/>
      <c r="H490" s="52">
        <f>SmtRes!Y264*Source!I71</f>
        <v>2.008</v>
      </c>
      <c r="I490" s="51">
        <f>SmtRes!AA264</f>
        <v>33.81</v>
      </c>
      <c r="J490" s="54">
        <f>SmtRes!AA264*Source!I71*SmtRes!Y264</f>
        <v>67.89048000000001</v>
      </c>
    </row>
    <row r="491" spans="1:10" ht="15.75">
      <c r="A491" s="47"/>
      <c r="B491" s="61" t="str">
        <f>SmtRes!I265</f>
        <v>500-9030</v>
      </c>
      <c r="C491" s="72" t="str">
        <f>SmtRes!K265</f>
        <v>Заглушки</v>
      </c>
      <c r="D491" s="51" t="str">
        <f>SmtRes!O265</f>
        <v>10 шт.</v>
      </c>
      <c r="E491" s="118">
        <f>SmtRes!Y265</f>
        <v>1</v>
      </c>
      <c r="F491" s="119"/>
      <c r="G491" s="120"/>
      <c r="H491" s="52">
        <f>SmtRes!Y265*Source!I71</f>
        <v>5.02</v>
      </c>
      <c r="I491" s="51">
        <f>SmtRes!AA265</f>
        <v>16.1</v>
      </c>
      <c r="J491" s="54">
        <f>SmtRes!AA265*Source!I71*SmtRes!Y265</f>
        <v>80.822</v>
      </c>
    </row>
    <row r="492" spans="1:10" ht="15.75">
      <c r="A492" s="47"/>
      <c r="B492" s="61" t="str">
        <f>SmtRes!I266</f>
        <v>500-9031</v>
      </c>
      <c r="C492" s="72" t="str">
        <f>SmtRes!K266</f>
        <v>Скобы</v>
      </c>
      <c r="D492" s="51" t="str">
        <f>SmtRes!O266</f>
        <v>10 шт.</v>
      </c>
      <c r="E492" s="118">
        <f>SmtRes!Y266</f>
        <v>6.7</v>
      </c>
      <c r="F492" s="119"/>
      <c r="G492" s="120"/>
      <c r="H492" s="52">
        <f>SmtRes!Y266*Source!I71</f>
        <v>33.634</v>
      </c>
      <c r="I492" s="51">
        <f>SmtRes!AA266</f>
        <v>18.38</v>
      </c>
      <c r="J492" s="54">
        <f>SmtRes!AA266*Source!I71*SmtRes!Y266</f>
        <v>618.19292</v>
      </c>
    </row>
    <row r="493" spans="1:10" ht="15.75">
      <c r="A493" s="47"/>
      <c r="B493" s="61" t="str">
        <f>SmtRes!I267</f>
        <v>500-9061</v>
      </c>
      <c r="C493" s="72" t="str">
        <f>SmtRes!K267</f>
        <v>Втулки изолирующие</v>
      </c>
      <c r="D493" s="51" t="str">
        <f>SmtRes!O267</f>
        <v>шт.</v>
      </c>
      <c r="E493" s="118">
        <f>SmtRes!Y267</f>
        <v>18</v>
      </c>
      <c r="F493" s="119"/>
      <c r="G493" s="120"/>
      <c r="H493" s="52">
        <f>SmtRes!Y267*Source!I71</f>
        <v>90.35999999999999</v>
      </c>
      <c r="I493" s="51">
        <f>SmtRes!AA267</f>
        <v>3.25</v>
      </c>
      <c r="J493" s="54">
        <f>SmtRes!AA267*Source!I71*SmtRes!Y267</f>
        <v>293.66999999999996</v>
      </c>
    </row>
    <row r="494" spans="1:10" ht="15.75">
      <c r="A494" s="47"/>
      <c r="B494" s="61" t="str">
        <f>SmtRes!I268</f>
        <v>500-9070</v>
      </c>
      <c r="C494" s="72" t="str">
        <f>SmtRes!K268</f>
        <v>Патрубки</v>
      </c>
      <c r="D494" s="51" t="str">
        <f>SmtRes!O268</f>
        <v>10 шт.</v>
      </c>
      <c r="E494" s="118">
        <f>SmtRes!Y268</f>
        <v>1.8</v>
      </c>
      <c r="F494" s="119"/>
      <c r="G494" s="120"/>
      <c r="H494" s="52">
        <f>SmtRes!Y268*Source!I71</f>
        <v>9.036</v>
      </c>
      <c r="I494" s="51">
        <f>SmtRes!AA268</f>
        <v>25</v>
      </c>
      <c r="J494" s="54">
        <f>SmtRes!AA268*Source!I71*SmtRes!Y268</f>
        <v>225.89999999999998</v>
      </c>
    </row>
    <row r="495" spans="1:10" ht="15.75">
      <c r="A495" s="47"/>
      <c r="B495" s="73"/>
      <c r="C495" s="74" t="s">
        <v>595</v>
      </c>
      <c r="D495" s="48"/>
      <c r="E495" s="75"/>
      <c r="F495" s="75"/>
      <c r="G495" s="76"/>
      <c r="H495" s="77"/>
      <c r="I495" s="78"/>
      <c r="J495" s="92">
        <f>Source!P71</f>
        <v>3090.33</v>
      </c>
    </row>
    <row r="496" spans="1:10" ht="15.75">
      <c r="A496" s="47"/>
      <c r="B496" s="79"/>
      <c r="C496" s="80" t="s">
        <v>114</v>
      </c>
      <c r="D496" s="93">
        <f>Source!AT71/100</f>
        <v>0.893</v>
      </c>
      <c r="E496" s="81"/>
      <c r="F496" s="82"/>
      <c r="G496" s="83"/>
      <c r="H496" s="84"/>
      <c r="I496" s="85"/>
      <c r="J496" s="94">
        <f>Source!X71</f>
        <v>16495.75</v>
      </c>
    </row>
    <row r="497" spans="1:10" ht="15.75">
      <c r="A497" s="47"/>
      <c r="B497" s="86"/>
      <c r="C497" s="87" t="s">
        <v>116</v>
      </c>
      <c r="D497" s="93">
        <f>Source!AU71/100</f>
        <v>0.65</v>
      </c>
      <c r="E497" s="81"/>
      <c r="F497" s="88"/>
      <c r="G497" s="89"/>
      <c r="H497" s="90"/>
      <c r="I497" s="91"/>
      <c r="J497" s="54">
        <f>Source!Y71</f>
        <v>12006.98</v>
      </c>
    </row>
    <row r="498" spans="1:10" ht="78.75">
      <c r="A498" s="46" t="str">
        <f>Source!E72</f>
        <v>10</v>
      </c>
      <c r="B498" s="42" t="str">
        <f>IF(Source!BJ72&lt;&gt;"",SUBSTITUTE(SUBSTITUTE(SUBSTITUTE(SUBSTITUTE(SUBSTITUTE(SUBSTITUTE(Source!BJ72,",",""),"сб."," "),"гл.","-"),"табл.","-"),"поз.","-"),"разд.","-"),Source!F72)&amp;" Кэмм)*1,2"&amp;" Кзпм)*1,2"&amp;" Козп)*1,2"&amp;" Ктзс)*1,2"&amp;" Ктзм)*1,2"</f>
        <v>ГЭСНм  08-02-412-2 Кэмм)*1,2 Кзпм)*1,2 Козп)*1,2 Ктзс)*1,2 Ктзм)*1,2</v>
      </c>
      <c r="C498" s="40" t="str">
        <f>Source!G72</f>
        <v>Затягивание проводов в проложенные трубы и металлические рукава: Провод первый одножильный или многожильный в общей оплетке, суммарное сечение, мм2, до 6</v>
      </c>
      <c r="D498" s="41" t="str">
        <f>IF(Source!DW72="",Source!H72,Source!DW72)</f>
        <v>100 м</v>
      </c>
      <c r="E498" s="121" t="s">
        <v>591</v>
      </c>
      <c r="F498" s="121"/>
      <c r="G498" s="122"/>
      <c r="H498" s="43">
        <f>Source!I72</f>
        <v>34</v>
      </c>
      <c r="I498" s="44">
        <f>Source!AB72</f>
        <v>729.72108</v>
      </c>
      <c r="J498" s="45">
        <f>Source!O72</f>
        <v>24810.51</v>
      </c>
    </row>
    <row r="499" spans="1:10" ht="15.75">
      <c r="A499" s="47"/>
      <c r="B499" s="49" t="str">
        <f>SmtRes!I269</f>
        <v>1-3.8</v>
      </c>
      <c r="C499" s="50" t="str">
        <f>SmtRes!K269</f>
        <v>Затраты труда рабочих, разряд работ 3.8</v>
      </c>
      <c r="D499" s="51" t="str">
        <f>SmtRes!O269</f>
        <v>чел.-ч</v>
      </c>
      <c r="E499" s="123">
        <f>SmtRes!Y269</f>
        <v>8.088</v>
      </c>
      <c r="F499" s="124"/>
      <c r="G499" s="125"/>
      <c r="H499" s="52">
        <f>SmtRes!Y269*Source!I72</f>
        <v>274.99199999999996</v>
      </c>
      <c r="I499" s="53">
        <f>SmtRes!AD269</f>
        <v>48.57</v>
      </c>
      <c r="J499" s="54">
        <f>SmtRes!AD269*Source!I72*SmtRes!Y269</f>
        <v>13356.361439999999</v>
      </c>
    </row>
    <row r="500" spans="1:10" ht="15.75">
      <c r="A500" s="47"/>
      <c r="B500" s="49" t="str">
        <f>SmtRes!I270</f>
        <v>2</v>
      </c>
      <c r="C500" s="50" t="str">
        <f>SmtRes!K270</f>
        <v>Затраты труда машинистов</v>
      </c>
      <c r="D500" s="51" t="str">
        <f>SmtRes!O270</f>
        <v>чел.час</v>
      </c>
      <c r="E500" s="118">
        <f>SmtRes!Y270</f>
        <v>0.048</v>
      </c>
      <c r="F500" s="119"/>
      <c r="G500" s="120"/>
      <c r="H500" s="52">
        <f>SmtRes!Y270*Source!I72</f>
        <v>1.6320000000000001</v>
      </c>
      <c r="I500" s="53">
        <f>SmtRes!AC270</f>
        <v>0</v>
      </c>
      <c r="J500" s="54">
        <f>SmtRes!AC270*Source!I72*SmtRes!Y270</f>
        <v>0</v>
      </c>
    </row>
    <row r="501" spans="1:10" ht="31.5">
      <c r="A501" s="47"/>
      <c r="B501" s="61" t="str">
        <f>SmtRes!I271</f>
        <v>021102</v>
      </c>
      <c r="C501" s="50" t="str">
        <f>SmtRes!K271</f>
        <v>Краны на автомобильном ходу при работе на монтаже технологического оборудования 10 т</v>
      </c>
      <c r="D501" s="51" t="str">
        <f>SmtRes!O271</f>
        <v>маш.ч</v>
      </c>
      <c r="E501" s="55"/>
      <c r="F501" s="119">
        <f>SmtRes!Y271</f>
        <v>0.024</v>
      </c>
      <c r="G501" s="120"/>
      <c r="H501" s="52">
        <f>SmtRes!Y271*Source!I72</f>
        <v>0.8160000000000001</v>
      </c>
      <c r="I501" s="51">
        <f>SmtRes!AB271</f>
        <v>410.67</v>
      </c>
      <c r="J501" s="54">
        <f>SmtRes!AB271*Source!I72*SmtRes!Y271</f>
        <v>335.10672</v>
      </c>
    </row>
    <row r="502" spans="1:10" ht="15.75">
      <c r="A502" s="47"/>
      <c r="B502" s="56"/>
      <c r="C502" s="57" t="s">
        <v>592</v>
      </c>
      <c r="D502" s="58"/>
      <c r="E502" s="59"/>
      <c r="F502" s="59"/>
      <c r="G502" s="60"/>
      <c r="H502" s="59"/>
      <c r="I502" s="62">
        <f>SmtRes!AC271</f>
        <v>66.28</v>
      </c>
      <c r="J502" s="54">
        <f>SmtRes!AC271*Source!I72*SmtRes!Y271</f>
        <v>54.08448</v>
      </c>
    </row>
    <row r="503" spans="1:10" ht="31.5">
      <c r="A503" s="47"/>
      <c r="B503" s="61" t="str">
        <f>SmtRes!I272</f>
        <v>400002</v>
      </c>
      <c r="C503" s="50" t="str">
        <f>SmtRes!K272</f>
        <v>Автомобили бортовые грузоподъемностью до 8 т</v>
      </c>
      <c r="D503" s="51" t="str">
        <f>SmtRes!O272</f>
        <v>маш.ч</v>
      </c>
      <c r="E503" s="55"/>
      <c r="F503" s="119">
        <f>SmtRes!Y272</f>
        <v>0.024</v>
      </c>
      <c r="G503" s="120"/>
      <c r="H503" s="52">
        <f>SmtRes!Y272*Source!I72</f>
        <v>0.8160000000000001</v>
      </c>
      <c r="I503" s="51">
        <f>SmtRes!AB272</f>
        <v>290.01</v>
      </c>
      <c r="J503" s="54">
        <f>SmtRes!AB272*Source!I72*SmtRes!Y272</f>
        <v>236.64816000000002</v>
      </c>
    </row>
    <row r="504" spans="1:10" ht="15.75">
      <c r="A504" s="47"/>
      <c r="B504" s="56"/>
      <c r="C504" s="57" t="s">
        <v>592</v>
      </c>
      <c r="D504" s="58"/>
      <c r="E504" s="59"/>
      <c r="F504" s="59"/>
      <c r="G504" s="60"/>
      <c r="H504" s="59"/>
      <c r="I504" s="62">
        <f>SmtRes!AC272</f>
        <v>104.55</v>
      </c>
      <c r="J504" s="54">
        <f>SmtRes!AC272*Source!I72*SmtRes!Y272</f>
        <v>85.3128</v>
      </c>
    </row>
    <row r="505" spans="1:10" ht="15.75">
      <c r="A505" s="63"/>
      <c r="B505" s="64"/>
      <c r="C505" s="65" t="s">
        <v>593</v>
      </c>
      <c r="D505" s="58"/>
      <c r="E505" s="66"/>
      <c r="F505" s="67"/>
      <c r="G505" s="67"/>
      <c r="H505" s="66"/>
      <c r="I505" s="68"/>
      <c r="J505" s="71">
        <f>Source!Q72</f>
        <v>571.75</v>
      </c>
    </row>
    <row r="506" spans="1:10" ht="15.75">
      <c r="A506" s="63"/>
      <c r="B506" s="69"/>
      <c r="C506" s="65" t="s">
        <v>594</v>
      </c>
      <c r="D506" s="70"/>
      <c r="E506" s="66"/>
      <c r="F506" s="67"/>
      <c r="G506" s="67"/>
      <c r="H506" s="66"/>
      <c r="I506" s="68"/>
      <c r="J506" s="71">
        <f>Source!R72</f>
        <v>139.4</v>
      </c>
    </row>
    <row r="507" spans="1:10" ht="15.75">
      <c r="A507" s="47"/>
      <c r="B507" s="61" t="str">
        <f>SmtRes!I273</f>
        <v>101-1764</v>
      </c>
      <c r="C507" s="72" t="str">
        <f>SmtRes!K273</f>
        <v>Тальк молотый сорт 1</v>
      </c>
      <c r="D507" s="51" t="str">
        <f>SmtRes!O273</f>
        <v>т</v>
      </c>
      <c r="E507" s="118">
        <f>SmtRes!Y273</f>
        <v>0.0006</v>
      </c>
      <c r="F507" s="119"/>
      <c r="G507" s="120"/>
      <c r="H507" s="52">
        <f>SmtRes!Y273*Source!I72</f>
        <v>0.020399999999999998</v>
      </c>
      <c r="I507" s="51">
        <f>SmtRes!AA273</f>
        <v>3276</v>
      </c>
      <c r="J507" s="54">
        <f>SmtRes!AA273*Source!I72*SmtRes!Y273</f>
        <v>66.8304</v>
      </c>
    </row>
    <row r="508" spans="1:10" ht="15.75">
      <c r="A508" s="47"/>
      <c r="B508" s="61" t="str">
        <f>SmtRes!I274</f>
        <v>101-9852</v>
      </c>
      <c r="C508" s="72" t="str">
        <f>SmtRes!K274</f>
        <v>Краска</v>
      </c>
      <c r="D508" s="51" t="str">
        <f>SmtRes!O274</f>
        <v>кг</v>
      </c>
      <c r="E508" s="118">
        <f>SmtRes!Y274</f>
        <v>0.02</v>
      </c>
      <c r="F508" s="119"/>
      <c r="G508" s="120"/>
      <c r="H508" s="52">
        <f>SmtRes!Y274*Source!I72</f>
        <v>0.68</v>
      </c>
      <c r="I508" s="51">
        <f>SmtRes!AA274</f>
        <v>41.07</v>
      </c>
      <c r="J508" s="54">
        <f>SmtRes!AA274*Source!I72*SmtRes!Y274</f>
        <v>27.9276</v>
      </c>
    </row>
    <row r="509" spans="1:10" ht="15.75">
      <c r="A509" s="47"/>
      <c r="B509" s="61" t="str">
        <f>SmtRes!I275</f>
        <v>500-9041</v>
      </c>
      <c r="C509" s="72" t="str">
        <f>SmtRes!K275</f>
        <v>Сжимы ответвительные</v>
      </c>
      <c r="D509" s="51" t="str">
        <f>SmtRes!O275</f>
        <v>100 шт.</v>
      </c>
      <c r="E509" s="118">
        <f>SmtRes!Y275</f>
        <v>0.31</v>
      </c>
      <c r="F509" s="119"/>
      <c r="G509" s="120"/>
      <c r="H509" s="52">
        <f>SmtRes!Y275*Source!I72</f>
        <v>10.54</v>
      </c>
      <c r="I509" s="51">
        <f>SmtRes!AA275</f>
        <v>710</v>
      </c>
      <c r="J509" s="54">
        <f>SmtRes!AA275*Source!I72*SmtRes!Y275</f>
        <v>7483.4</v>
      </c>
    </row>
    <row r="510" spans="1:10" ht="15.75">
      <c r="A510" s="47"/>
      <c r="B510" s="61" t="str">
        <f>SmtRes!I276</f>
        <v>500-9056</v>
      </c>
      <c r="C510" s="72" t="str">
        <f>SmtRes!K276</f>
        <v>Колпачки изолирующие</v>
      </c>
      <c r="D510" s="51" t="str">
        <f>SmtRes!O276</f>
        <v>10 шт.</v>
      </c>
      <c r="E510" s="118">
        <f>SmtRes!Y276</f>
        <v>0.8</v>
      </c>
      <c r="F510" s="119"/>
      <c r="G510" s="120"/>
      <c r="H510" s="52">
        <f>SmtRes!Y276*Source!I72</f>
        <v>27.200000000000003</v>
      </c>
      <c r="I510" s="51">
        <f>SmtRes!AA276</f>
        <v>12.6</v>
      </c>
      <c r="J510" s="54">
        <f>SmtRes!AA276*Source!I72*SmtRes!Y276</f>
        <v>342.72</v>
      </c>
    </row>
    <row r="511" spans="1:10" ht="15.75">
      <c r="A511" s="47"/>
      <c r="B511" s="61" t="str">
        <f>SmtRes!I277</f>
        <v>500-9061</v>
      </c>
      <c r="C511" s="72" t="str">
        <f>SmtRes!K277</f>
        <v>Втулки изолирующие</v>
      </c>
      <c r="D511" s="51" t="str">
        <f>SmtRes!O277</f>
        <v>шт.</v>
      </c>
      <c r="E511" s="118">
        <f>SmtRes!Y277</f>
        <v>12.2</v>
      </c>
      <c r="F511" s="119"/>
      <c r="G511" s="120"/>
      <c r="H511" s="52">
        <f>SmtRes!Y277*Source!I72</f>
        <v>414.79999999999995</v>
      </c>
      <c r="I511" s="51">
        <f>SmtRes!AA277</f>
        <v>3.25</v>
      </c>
      <c r="J511" s="54">
        <f>SmtRes!AA277*Source!I72*SmtRes!Y277</f>
        <v>1348.1</v>
      </c>
    </row>
    <row r="512" spans="1:10" ht="15.75">
      <c r="A512" s="47"/>
      <c r="B512" s="61" t="str">
        <f>SmtRes!I278</f>
        <v>500-9140</v>
      </c>
      <c r="C512" s="72" t="str">
        <f>SmtRes!K278</f>
        <v>Гильзы соединительные</v>
      </c>
      <c r="D512" s="51" t="str">
        <f>SmtRes!O278</f>
        <v>100 шт.</v>
      </c>
      <c r="E512" s="118">
        <f>SmtRes!Y278</f>
        <v>0.05</v>
      </c>
      <c r="F512" s="119"/>
      <c r="G512" s="120"/>
      <c r="H512" s="52">
        <f>SmtRes!Y278*Source!I72</f>
        <v>1.7000000000000002</v>
      </c>
      <c r="I512" s="51">
        <f>SmtRes!AA278</f>
        <v>480</v>
      </c>
      <c r="J512" s="54">
        <f>SmtRes!AA278*Source!I72*SmtRes!Y278</f>
        <v>816</v>
      </c>
    </row>
    <row r="513" spans="1:10" ht="15.75">
      <c r="A513" s="47"/>
      <c r="B513" s="61" t="str">
        <f>SmtRes!I279</f>
        <v>500-9500</v>
      </c>
      <c r="C513" s="72" t="str">
        <f>SmtRes!K279</f>
        <v>Бирки маркировочные</v>
      </c>
      <c r="D513" s="51" t="str">
        <f>SmtRes!O279</f>
        <v>100 шт.</v>
      </c>
      <c r="E513" s="118">
        <f>SmtRes!Y279</f>
        <v>0.002</v>
      </c>
      <c r="F513" s="119"/>
      <c r="G513" s="120"/>
      <c r="H513" s="52">
        <f>SmtRes!Y279*Source!I72</f>
        <v>0.068</v>
      </c>
      <c r="I513" s="51">
        <f>SmtRes!AA279</f>
        <v>42</v>
      </c>
      <c r="J513" s="54">
        <f>SmtRes!AA279*Source!I72*SmtRes!Y279</f>
        <v>2.856</v>
      </c>
    </row>
    <row r="514" spans="1:10" ht="47.25">
      <c r="A514" s="47"/>
      <c r="B514" s="61" t="str">
        <f>SmtRes!I280</f>
        <v>544-0089</v>
      </c>
      <c r="C514" s="72" t="str">
        <f>SmtRes!K280</f>
        <v>Лента липкая изоляционная на поликасиновом компаунде марки ЛСЭПЛ, шириной 20-30 мм, толщиной от 0,14 до 0,19 мм включительно</v>
      </c>
      <c r="D514" s="51" t="str">
        <f>SmtRes!O280</f>
        <v>кг</v>
      </c>
      <c r="E514" s="118">
        <f>SmtRes!Y280</f>
        <v>0.16</v>
      </c>
      <c r="F514" s="119"/>
      <c r="G514" s="120"/>
      <c r="H514" s="52">
        <f>SmtRes!Y280*Source!I72</f>
        <v>5.44</v>
      </c>
      <c r="I514" s="51">
        <f>SmtRes!AA280</f>
        <v>146.06</v>
      </c>
      <c r="J514" s="54">
        <f>SmtRes!AA280*Source!I72*SmtRes!Y280</f>
        <v>794.5664</v>
      </c>
    </row>
    <row r="515" spans="1:10" ht="15.75">
      <c r="A515" s="47"/>
      <c r="B515" s="73"/>
      <c r="C515" s="74" t="s">
        <v>595</v>
      </c>
      <c r="D515" s="48"/>
      <c r="E515" s="75"/>
      <c r="F515" s="75"/>
      <c r="G515" s="76"/>
      <c r="H515" s="77"/>
      <c r="I515" s="78"/>
      <c r="J515" s="92">
        <f>Source!P72</f>
        <v>10882.4</v>
      </c>
    </row>
    <row r="516" spans="1:10" ht="15.75">
      <c r="A516" s="47"/>
      <c r="B516" s="79"/>
      <c r="C516" s="80" t="s">
        <v>114</v>
      </c>
      <c r="D516" s="93">
        <f>Source!AT72/100</f>
        <v>0.893</v>
      </c>
      <c r="E516" s="81"/>
      <c r="F516" s="82"/>
      <c r="G516" s="83"/>
      <c r="H516" s="84"/>
      <c r="I516" s="85"/>
      <c r="J516" s="94">
        <f>Source!X72</f>
        <v>12051.71</v>
      </c>
    </row>
    <row r="517" spans="1:10" ht="15.75">
      <c r="A517" s="47"/>
      <c r="B517" s="86"/>
      <c r="C517" s="87" t="s">
        <v>116</v>
      </c>
      <c r="D517" s="93">
        <f>Source!AU72/100</f>
        <v>0.65</v>
      </c>
      <c r="E517" s="81"/>
      <c r="F517" s="88"/>
      <c r="G517" s="89"/>
      <c r="H517" s="90"/>
      <c r="I517" s="91"/>
      <c r="J517" s="54">
        <f>Source!Y72</f>
        <v>8772.24</v>
      </c>
    </row>
    <row r="518" spans="1:10" ht="78.75">
      <c r="A518" s="46" t="str">
        <f>Source!E73</f>
        <v>11</v>
      </c>
      <c r="B518" s="42" t="str">
        <f>IF(Source!BJ73&lt;&gt;"",SUBSTITUTE(SUBSTITUTE(SUBSTITUTE(SUBSTITUTE(SUBSTITUTE(SUBSTITUTE(Source!BJ73,",",""),"сб."," "),"гл.","-"),"табл.","-"),"поз.","-"),"разд.","-"),Source!F73)&amp;" Кэмм)*1,2"&amp;" Кзпм)*1,2"&amp;" Козп)*1,2"&amp;" Ктзс)*1,2"&amp;" Ктзм)*1,2"</f>
        <v>ГЭСНм  08-02-412-3 Кэмм)*1,2 Кзпм)*1,2 Козп)*1,2 Ктзс)*1,2 Ктзм)*1,2</v>
      </c>
      <c r="C518" s="40" t="str">
        <f>Source!G73</f>
        <v>Затягивание проводов в проложенные трубы и металлические рукава: Провод первый одножильный или многожильный в общей оплетке, суммарное сечение, мм2, до 16</v>
      </c>
      <c r="D518" s="41" t="str">
        <f>IF(Source!DW73="",Source!H73,Source!DW73)</f>
        <v>100 м</v>
      </c>
      <c r="E518" s="121" t="s">
        <v>591</v>
      </c>
      <c r="F518" s="121"/>
      <c r="G518" s="122"/>
      <c r="H518" s="43">
        <f>Source!I73</f>
        <v>20</v>
      </c>
      <c r="I518" s="44">
        <f>Source!AB73</f>
        <v>836.6592800000001</v>
      </c>
      <c r="J518" s="45">
        <f>Source!O73</f>
        <v>16733.18</v>
      </c>
    </row>
    <row r="519" spans="1:10" ht="15.75">
      <c r="A519" s="47"/>
      <c r="B519" s="49" t="str">
        <f>SmtRes!I281</f>
        <v>1-3.8</v>
      </c>
      <c r="C519" s="50" t="str">
        <f>SmtRes!K281</f>
        <v>Затраты труда рабочих, разряд работ 3.8</v>
      </c>
      <c r="D519" s="51" t="str">
        <f>SmtRes!O281</f>
        <v>чел.-ч</v>
      </c>
      <c r="E519" s="123">
        <f>SmtRes!Y281</f>
        <v>9.432</v>
      </c>
      <c r="F519" s="124"/>
      <c r="G519" s="125"/>
      <c r="H519" s="52">
        <f>SmtRes!Y281*Source!I73</f>
        <v>188.64000000000001</v>
      </c>
      <c r="I519" s="53">
        <f>SmtRes!AD281</f>
        <v>48.57</v>
      </c>
      <c r="J519" s="54">
        <f>SmtRes!AD281*Source!I73*SmtRes!Y281</f>
        <v>9162.2448</v>
      </c>
    </row>
    <row r="520" spans="1:10" ht="15.75">
      <c r="A520" s="47"/>
      <c r="B520" s="49" t="str">
        <f>SmtRes!I282</f>
        <v>2</v>
      </c>
      <c r="C520" s="50" t="str">
        <f>SmtRes!K282</f>
        <v>Затраты труда машинистов</v>
      </c>
      <c r="D520" s="51" t="str">
        <f>SmtRes!O282</f>
        <v>чел.час</v>
      </c>
      <c r="E520" s="118">
        <f>SmtRes!Y282</f>
        <v>0.096</v>
      </c>
      <c r="F520" s="119"/>
      <c r="G520" s="120"/>
      <c r="H520" s="52">
        <f>SmtRes!Y282*Source!I73</f>
        <v>1.92</v>
      </c>
      <c r="I520" s="53">
        <f>SmtRes!AC282</f>
        <v>0</v>
      </c>
      <c r="J520" s="54">
        <f>SmtRes!AC282*Source!I73*SmtRes!Y282</f>
        <v>0</v>
      </c>
    </row>
    <row r="521" spans="1:10" ht="31.5">
      <c r="A521" s="47"/>
      <c r="B521" s="61" t="str">
        <f>SmtRes!I283</f>
        <v>021102</v>
      </c>
      <c r="C521" s="50" t="str">
        <f>SmtRes!K283</f>
        <v>Краны на автомобильном ходу при работе на монтаже технологического оборудования 10 т</v>
      </c>
      <c r="D521" s="51" t="str">
        <f>SmtRes!O283</f>
        <v>маш.ч</v>
      </c>
      <c r="E521" s="55"/>
      <c r="F521" s="119">
        <f>SmtRes!Y283</f>
        <v>0.048</v>
      </c>
      <c r="G521" s="120"/>
      <c r="H521" s="52">
        <f>SmtRes!Y283*Source!I73</f>
        <v>0.96</v>
      </c>
      <c r="I521" s="51">
        <f>SmtRes!AB283</f>
        <v>410.67</v>
      </c>
      <c r="J521" s="54">
        <f>SmtRes!AB283*Source!I73*SmtRes!Y283</f>
        <v>394.2432</v>
      </c>
    </row>
    <row r="522" spans="1:10" ht="15.75">
      <c r="A522" s="47"/>
      <c r="B522" s="56"/>
      <c r="C522" s="57" t="s">
        <v>592</v>
      </c>
      <c r="D522" s="58"/>
      <c r="E522" s="59"/>
      <c r="F522" s="59"/>
      <c r="G522" s="60"/>
      <c r="H522" s="59"/>
      <c r="I522" s="62">
        <f>SmtRes!AC283</f>
        <v>66.28</v>
      </c>
      <c r="J522" s="54">
        <f>SmtRes!AC283*Source!I73*SmtRes!Y283</f>
        <v>63.6288</v>
      </c>
    </row>
    <row r="523" spans="1:10" ht="31.5">
      <c r="A523" s="47"/>
      <c r="B523" s="61" t="str">
        <f>SmtRes!I284</f>
        <v>400002</v>
      </c>
      <c r="C523" s="50" t="str">
        <f>SmtRes!K284</f>
        <v>Автомобили бортовые грузоподъемностью до 8 т</v>
      </c>
      <c r="D523" s="51" t="str">
        <f>SmtRes!O284</f>
        <v>маш.ч</v>
      </c>
      <c r="E523" s="55"/>
      <c r="F523" s="119">
        <f>SmtRes!Y284</f>
        <v>0.048</v>
      </c>
      <c r="G523" s="120"/>
      <c r="H523" s="52">
        <f>SmtRes!Y284*Source!I73</f>
        <v>0.96</v>
      </c>
      <c r="I523" s="51">
        <f>SmtRes!AB284</f>
        <v>290.01</v>
      </c>
      <c r="J523" s="54">
        <f>SmtRes!AB284*Source!I73*SmtRes!Y284</f>
        <v>278.4096</v>
      </c>
    </row>
    <row r="524" spans="1:10" ht="15.75">
      <c r="A524" s="47"/>
      <c r="B524" s="56"/>
      <c r="C524" s="57" t="s">
        <v>592</v>
      </c>
      <c r="D524" s="58"/>
      <c r="E524" s="59"/>
      <c r="F524" s="59"/>
      <c r="G524" s="60"/>
      <c r="H524" s="59"/>
      <c r="I524" s="62">
        <f>SmtRes!AC284</f>
        <v>104.55</v>
      </c>
      <c r="J524" s="54">
        <f>SmtRes!AC284*Source!I73*SmtRes!Y284</f>
        <v>100.368</v>
      </c>
    </row>
    <row r="525" spans="1:10" ht="15.75">
      <c r="A525" s="63"/>
      <c r="B525" s="64"/>
      <c r="C525" s="65" t="s">
        <v>593</v>
      </c>
      <c r="D525" s="58"/>
      <c r="E525" s="66"/>
      <c r="F525" s="67"/>
      <c r="G525" s="67"/>
      <c r="H525" s="66"/>
      <c r="I525" s="68"/>
      <c r="J525" s="71">
        <f>Source!Q73</f>
        <v>672.65</v>
      </c>
    </row>
    <row r="526" spans="1:10" ht="15.75">
      <c r="A526" s="63"/>
      <c r="B526" s="69"/>
      <c r="C526" s="65" t="s">
        <v>594</v>
      </c>
      <c r="D526" s="70"/>
      <c r="E526" s="66"/>
      <c r="F526" s="67"/>
      <c r="G526" s="67"/>
      <c r="H526" s="66"/>
      <c r="I526" s="68"/>
      <c r="J526" s="71">
        <f>Source!R73</f>
        <v>164</v>
      </c>
    </row>
    <row r="527" spans="1:10" ht="15.75">
      <c r="A527" s="47"/>
      <c r="B527" s="61" t="str">
        <f>SmtRes!I285</f>
        <v>101-1764</v>
      </c>
      <c r="C527" s="72" t="str">
        <f>SmtRes!K285</f>
        <v>Тальк молотый сорт 1</v>
      </c>
      <c r="D527" s="51" t="str">
        <f>SmtRes!O285</f>
        <v>т</v>
      </c>
      <c r="E527" s="118">
        <f>SmtRes!Y285</f>
        <v>0.00105</v>
      </c>
      <c r="F527" s="119"/>
      <c r="G527" s="120"/>
      <c r="H527" s="52">
        <f>SmtRes!Y285*Source!I73</f>
        <v>0.020999999999999998</v>
      </c>
      <c r="I527" s="51">
        <f>SmtRes!AA285</f>
        <v>3276</v>
      </c>
      <c r="J527" s="54">
        <f>SmtRes!AA285*Source!I73*SmtRes!Y285</f>
        <v>68.79599999999999</v>
      </c>
    </row>
    <row r="528" spans="1:10" ht="15.75">
      <c r="A528" s="47"/>
      <c r="B528" s="61" t="str">
        <f>SmtRes!I286</f>
        <v>101-9852</v>
      </c>
      <c r="C528" s="72" t="str">
        <f>SmtRes!K286</f>
        <v>Краска</v>
      </c>
      <c r="D528" s="51" t="str">
        <f>SmtRes!O286</f>
        <v>кг</v>
      </c>
      <c r="E528" s="118">
        <f>SmtRes!Y286</f>
        <v>0.02</v>
      </c>
      <c r="F528" s="119"/>
      <c r="G528" s="120"/>
      <c r="H528" s="52">
        <f>SmtRes!Y286*Source!I73</f>
        <v>0.4</v>
      </c>
      <c r="I528" s="51">
        <f>SmtRes!AA286</f>
        <v>41.07</v>
      </c>
      <c r="J528" s="54">
        <f>SmtRes!AA286*Source!I73*SmtRes!Y286</f>
        <v>16.428</v>
      </c>
    </row>
    <row r="529" spans="1:10" ht="15.75">
      <c r="A529" s="47"/>
      <c r="B529" s="61" t="str">
        <f>SmtRes!I287</f>
        <v>500-9041</v>
      </c>
      <c r="C529" s="72" t="str">
        <f>SmtRes!K287</f>
        <v>Сжимы ответвительные</v>
      </c>
      <c r="D529" s="51" t="str">
        <f>SmtRes!O287</f>
        <v>100 шт.</v>
      </c>
      <c r="E529" s="118">
        <f>SmtRes!Y287</f>
        <v>0.31</v>
      </c>
      <c r="F529" s="119"/>
      <c r="G529" s="120"/>
      <c r="H529" s="52">
        <f>SmtRes!Y287*Source!I73</f>
        <v>6.2</v>
      </c>
      <c r="I529" s="51">
        <f>SmtRes!AA287</f>
        <v>710</v>
      </c>
      <c r="J529" s="54">
        <f>SmtRes!AA287*Source!I73*SmtRes!Y287</f>
        <v>4402</v>
      </c>
    </row>
    <row r="530" spans="1:10" ht="15.75">
      <c r="A530" s="47"/>
      <c r="B530" s="61" t="str">
        <f>SmtRes!I288</f>
        <v>500-9056</v>
      </c>
      <c r="C530" s="72" t="str">
        <f>SmtRes!K288</f>
        <v>Колпачки изолирующие</v>
      </c>
      <c r="D530" s="51" t="str">
        <f>SmtRes!O288</f>
        <v>10 шт.</v>
      </c>
      <c r="E530" s="118">
        <f>SmtRes!Y288</f>
        <v>0.8</v>
      </c>
      <c r="F530" s="119"/>
      <c r="G530" s="120"/>
      <c r="H530" s="52">
        <f>SmtRes!Y288*Source!I73</f>
        <v>16</v>
      </c>
      <c r="I530" s="51">
        <f>SmtRes!AA288</f>
        <v>12.6</v>
      </c>
      <c r="J530" s="54">
        <f>SmtRes!AA288*Source!I73*SmtRes!Y288</f>
        <v>201.60000000000002</v>
      </c>
    </row>
    <row r="531" spans="1:10" ht="15.75">
      <c r="A531" s="47"/>
      <c r="B531" s="61" t="str">
        <f>SmtRes!I289</f>
        <v>500-9061</v>
      </c>
      <c r="C531" s="72" t="str">
        <f>SmtRes!K289</f>
        <v>Втулки изолирующие</v>
      </c>
      <c r="D531" s="51" t="str">
        <f>SmtRes!O289</f>
        <v>шт.</v>
      </c>
      <c r="E531" s="118">
        <f>SmtRes!Y289</f>
        <v>12.2</v>
      </c>
      <c r="F531" s="119"/>
      <c r="G531" s="120"/>
      <c r="H531" s="52">
        <f>SmtRes!Y289*Source!I73</f>
        <v>244</v>
      </c>
      <c r="I531" s="51">
        <f>SmtRes!AA289</f>
        <v>3.25</v>
      </c>
      <c r="J531" s="54">
        <f>SmtRes!AA289*Source!I73*SmtRes!Y289</f>
        <v>793</v>
      </c>
    </row>
    <row r="532" spans="1:10" ht="15.75">
      <c r="A532" s="47"/>
      <c r="B532" s="61" t="str">
        <f>SmtRes!I290</f>
        <v>500-9140</v>
      </c>
      <c r="C532" s="72" t="str">
        <f>SmtRes!K290</f>
        <v>Гильзы соединительные</v>
      </c>
      <c r="D532" s="51" t="str">
        <f>SmtRes!O290</f>
        <v>100 шт.</v>
      </c>
      <c r="E532" s="118">
        <f>SmtRes!Y290</f>
        <v>0.05</v>
      </c>
      <c r="F532" s="119"/>
      <c r="G532" s="120"/>
      <c r="H532" s="52">
        <f>SmtRes!Y290*Source!I73</f>
        <v>1</v>
      </c>
      <c r="I532" s="51">
        <f>SmtRes!AA290</f>
        <v>480</v>
      </c>
      <c r="J532" s="54">
        <f>SmtRes!AA290*Source!I73*SmtRes!Y290</f>
        <v>480</v>
      </c>
    </row>
    <row r="533" spans="1:10" ht="15.75">
      <c r="A533" s="47"/>
      <c r="B533" s="61" t="str">
        <f>SmtRes!I291</f>
        <v>500-9500</v>
      </c>
      <c r="C533" s="72" t="str">
        <f>SmtRes!K291</f>
        <v>Бирки маркировочные</v>
      </c>
      <c r="D533" s="51" t="str">
        <f>SmtRes!O291</f>
        <v>100 шт.</v>
      </c>
      <c r="E533" s="118">
        <f>SmtRes!Y291</f>
        <v>0.002</v>
      </c>
      <c r="F533" s="119"/>
      <c r="G533" s="120"/>
      <c r="H533" s="52">
        <f>SmtRes!Y291*Source!I73</f>
        <v>0.04</v>
      </c>
      <c r="I533" s="51">
        <f>SmtRes!AA291</f>
        <v>42</v>
      </c>
      <c r="J533" s="54">
        <f>SmtRes!AA291*Source!I73*SmtRes!Y291</f>
        <v>1.68</v>
      </c>
    </row>
    <row r="534" spans="1:10" ht="47.25">
      <c r="A534" s="47"/>
      <c r="B534" s="61" t="str">
        <f>SmtRes!I292</f>
        <v>544-0089</v>
      </c>
      <c r="C534" s="72" t="str">
        <f>SmtRes!K292</f>
        <v>Лента липкая изоляционная на поликасиновом компаунде марки ЛСЭПЛ, шириной 20-30 мм, толщиной от 0,14 до 0,19 мм включительно</v>
      </c>
      <c r="D534" s="51" t="str">
        <f>SmtRes!O292</f>
        <v>кг</v>
      </c>
      <c r="E534" s="118">
        <f>SmtRes!Y292</f>
        <v>0.32</v>
      </c>
      <c r="F534" s="119"/>
      <c r="G534" s="120"/>
      <c r="H534" s="52">
        <f>SmtRes!Y292*Source!I73</f>
        <v>6.4</v>
      </c>
      <c r="I534" s="51">
        <f>SmtRes!AA292</f>
        <v>146.06</v>
      </c>
      <c r="J534" s="54">
        <f>SmtRes!AA292*Source!I73*SmtRes!Y292</f>
        <v>934.784</v>
      </c>
    </row>
    <row r="535" spans="1:10" ht="15.75">
      <c r="A535" s="47"/>
      <c r="B535" s="73"/>
      <c r="C535" s="74" t="s">
        <v>595</v>
      </c>
      <c r="D535" s="48"/>
      <c r="E535" s="75"/>
      <c r="F535" s="75"/>
      <c r="G535" s="76"/>
      <c r="H535" s="77"/>
      <c r="I535" s="78"/>
      <c r="J535" s="92">
        <f>Source!P73</f>
        <v>6898.29</v>
      </c>
    </row>
    <row r="536" spans="1:10" ht="15.75">
      <c r="A536" s="47"/>
      <c r="B536" s="79"/>
      <c r="C536" s="80" t="s">
        <v>114</v>
      </c>
      <c r="D536" s="93">
        <f>Source!AT73/100</f>
        <v>0.893</v>
      </c>
      <c r="E536" s="81"/>
      <c r="F536" s="82"/>
      <c r="G536" s="83"/>
      <c r="H536" s="84"/>
      <c r="I536" s="85"/>
      <c r="J536" s="94">
        <f>Source!X73</f>
        <v>8328.33</v>
      </c>
    </row>
    <row r="537" spans="1:10" ht="15.75">
      <c r="A537" s="47"/>
      <c r="B537" s="86"/>
      <c r="C537" s="87" t="s">
        <v>116</v>
      </c>
      <c r="D537" s="93">
        <f>Source!AU73/100</f>
        <v>0.65</v>
      </c>
      <c r="E537" s="81"/>
      <c r="F537" s="88"/>
      <c r="G537" s="89"/>
      <c r="H537" s="90"/>
      <c r="I537" s="91"/>
      <c r="J537" s="54">
        <f>Source!Y73</f>
        <v>6062.06</v>
      </c>
    </row>
    <row r="538" spans="1:10" ht="78.75">
      <c r="A538" s="46" t="str">
        <f>Source!E74</f>
        <v>12</v>
      </c>
      <c r="B538" s="42" t="str">
        <f>IF(Source!BJ74&lt;&gt;"",SUBSTITUTE(SUBSTITUTE(SUBSTITUTE(SUBSTITUTE(SUBSTITUTE(SUBSTITUTE(Source!BJ74,",",""),"сб."," "),"гл.","-"),"табл.","-"),"поз.","-"),"разд.","-"),Source!F74)&amp;" Кэмм)*1,2"&amp;" Кзпм)*1,2"&amp;" Козп)*1,2"&amp;" Ктзс)*1,2"&amp;" Ктзм)*1,2"</f>
        <v>ГЭСНм  08-02-412-4 Кэмм)*1,2 Кзпм)*1,2 Козп)*1,2 Ктзс)*1,2 Ктзм)*1,2</v>
      </c>
      <c r="C538" s="40" t="str">
        <f>Source!G74</f>
        <v>Затягивание проводов в проложенные трубы и металлические рукава: Провод первый одножильный или многожильный в общей оплетке, суммарное сечение, мм2, до 35</v>
      </c>
      <c r="D538" s="41" t="str">
        <f>IF(Source!DW74="",Source!H74,Source!DW74)</f>
        <v>100 м</v>
      </c>
      <c r="E538" s="121" t="s">
        <v>591</v>
      </c>
      <c r="F538" s="121"/>
      <c r="G538" s="122"/>
      <c r="H538" s="43">
        <f>Source!I74</f>
        <v>1.02</v>
      </c>
      <c r="I538" s="44">
        <f>Source!AB74</f>
        <v>1065.3208399999999</v>
      </c>
      <c r="J538" s="45">
        <f>Source!O74</f>
        <v>1086.63</v>
      </c>
    </row>
    <row r="539" spans="1:10" ht="15.75">
      <c r="A539" s="47"/>
      <c r="B539" s="49" t="str">
        <f>SmtRes!I293</f>
        <v>1-3.8</v>
      </c>
      <c r="C539" s="50" t="str">
        <f>SmtRes!K293</f>
        <v>Затраты труда рабочих, разряд работ 3.8</v>
      </c>
      <c r="D539" s="51" t="str">
        <f>SmtRes!O293</f>
        <v>чел.-ч</v>
      </c>
      <c r="E539" s="123">
        <f>SmtRes!Y293</f>
        <v>13.44</v>
      </c>
      <c r="F539" s="124"/>
      <c r="G539" s="125"/>
      <c r="H539" s="52">
        <f>SmtRes!Y293*Source!I74</f>
        <v>13.7088</v>
      </c>
      <c r="I539" s="53">
        <f>SmtRes!AD293</f>
        <v>48.57</v>
      </c>
      <c r="J539" s="54">
        <f>SmtRes!AD293*Source!I74*SmtRes!Y293</f>
        <v>665.836416</v>
      </c>
    </row>
    <row r="540" spans="1:10" ht="15.75">
      <c r="A540" s="47"/>
      <c r="B540" s="49" t="str">
        <f>SmtRes!I294</f>
        <v>2</v>
      </c>
      <c r="C540" s="50" t="str">
        <f>SmtRes!K294</f>
        <v>Затраты труда машинистов</v>
      </c>
      <c r="D540" s="51" t="str">
        <f>SmtRes!O294</f>
        <v>чел.час</v>
      </c>
      <c r="E540" s="118">
        <f>SmtRes!Y294</f>
        <v>0.192</v>
      </c>
      <c r="F540" s="119"/>
      <c r="G540" s="120"/>
      <c r="H540" s="52">
        <f>SmtRes!Y294*Source!I74</f>
        <v>0.19584000000000001</v>
      </c>
      <c r="I540" s="53">
        <f>SmtRes!AC294</f>
        <v>0</v>
      </c>
      <c r="J540" s="54">
        <f>SmtRes!AC294*Source!I74*SmtRes!Y294</f>
        <v>0</v>
      </c>
    </row>
    <row r="541" spans="1:10" ht="31.5">
      <c r="A541" s="47"/>
      <c r="B541" s="61" t="str">
        <f>SmtRes!I295</f>
        <v>021102</v>
      </c>
      <c r="C541" s="50" t="str">
        <f>SmtRes!K295</f>
        <v>Краны на автомобильном ходу при работе на монтаже технологического оборудования 10 т</v>
      </c>
      <c r="D541" s="51" t="str">
        <f>SmtRes!O295</f>
        <v>маш.ч</v>
      </c>
      <c r="E541" s="55"/>
      <c r="F541" s="119">
        <f>SmtRes!Y295</f>
        <v>0.096</v>
      </c>
      <c r="G541" s="120"/>
      <c r="H541" s="52">
        <f>SmtRes!Y295*Source!I74</f>
        <v>0.09792000000000001</v>
      </c>
      <c r="I541" s="51">
        <f>SmtRes!AB295</f>
        <v>410.67</v>
      </c>
      <c r="J541" s="54">
        <f>SmtRes!AB295*Source!I74*SmtRes!Y295</f>
        <v>40.212806400000005</v>
      </c>
    </row>
    <row r="542" spans="1:10" ht="15.75">
      <c r="A542" s="47"/>
      <c r="B542" s="56"/>
      <c r="C542" s="57" t="s">
        <v>592</v>
      </c>
      <c r="D542" s="58"/>
      <c r="E542" s="59"/>
      <c r="F542" s="59"/>
      <c r="G542" s="60"/>
      <c r="H542" s="59"/>
      <c r="I542" s="62">
        <f>SmtRes!AC295</f>
        <v>66.28</v>
      </c>
      <c r="J542" s="54">
        <f>SmtRes!AC295*Source!I74*SmtRes!Y295</f>
        <v>6.4901376</v>
      </c>
    </row>
    <row r="543" spans="1:10" ht="31.5">
      <c r="A543" s="47"/>
      <c r="B543" s="61" t="str">
        <f>SmtRes!I296</f>
        <v>400002</v>
      </c>
      <c r="C543" s="50" t="str">
        <f>SmtRes!K296</f>
        <v>Автомобили бортовые грузоподъемностью до 8 т</v>
      </c>
      <c r="D543" s="51" t="str">
        <f>SmtRes!O296</f>
        <v>маш.ч</v>
      </c>
      <c r="E543" s="55"/>
      <c r="F543" s="119">
        <f>SmtRes!Y296</f>
        <v>0.096</v>
      </c>
      <c r="G543" s="120"/>
      <c r="H543" s="52">
        <f>SmtRes!Y296*Source!I74</f>
        <v>0.09792000000000001</v>
      </c>
      <c r="I543" s="51">
        <f>SmtRes!AB296</f>
        <v>290.01</v>
      </c>
      <c r="J543" s="54">
        <f>SmtRes!AB296*Source!I74*SmtRes!Y296</f>
        <v>28.397779200000002</v>
      </c>
    </row>
    <row r="544" spans="1:10" ht="15.75">
      <c r="A544" s="47"/>
      <c r="B544" s="56"/>
      <c r="C544" s="57" t="s">
        <v>592</v>
      </c>
      <c r="D544" s="58"/>
      <c r="E544" s="59"/>
      <c r="F544" s="59"/>
      <c r="G544" s="60"/>
      <c r="H544" s="59"/>
      <c r="I544" s="62">
        <f>SmtRes!AC296</f>
        <v>104.55</v>
      </c>
      <c r="J544" s="54">
        <f>SmtRes!AC296*Source!I74*SmtRes!Y296</f>
        <v>10.237536</v>
      </c>
    </row>
    <row r="545" spans="1:10" ht="15.75">
      <c r="A545" s="63"/>
      <c r="B545" s="64"/>
      <c r="C545" s="65" t="s">
        <v>593</v>
      </c>
      <c r="D545" s="58"/>
      <c r="E545" s="66"/>
      <c r="F545" s="67"/>
      <c r="G545" s="67"/>
      <c r="H545" s="66"/>
      <c r="I545" s="68"/>
      <c r="J545" s="71">
        <f>Source!Q74</f>
        <v>68.61</v>
      </c>
    </row>
    <row r="546" spans="1:10" ht="15.75">
      <c r="A546" s="63"/>
      <c r="B546" s="69"/>
      <c r="C546" s="65" t="s">
        <v>594</v>
      </c>
      <c r="D546" s="70"/>
      <c r="E546" s="66"/>
      <c r="F546" s="67"/>
      <c r="G546" s="67"/>
      <c r="H546" s="66"/>
      <c r="I546" s="68"/>
      <c r="J546" s="71">
        <f>Source!R74</f>
        <v>16.73</v>
      </c>
    </row>
    <row r="547" spans="1:10" ht="15.75">
      <c r="A547" s="47"/>
      <c r="B547" s="61" t="str">
        <f>SmtRes!I297</f>
        <v>101-1764</v>
      </c>
      <c r="C547" s="72" t="str">
        <f>SmtRes!K297</f>
        <v>Тальк молотый сорт 1</v>
      </c>
      <c r="D547" s="51" t="str">
        <f>SmtRes!O297</f>
        <v>т</v>
      </c>
      <c r="E547" s="118">
        <f>SmtRes!Y297</f>
        <v>0.00116</v>
      </c>
      <c r="F547" s="119"/>
      <c r="G547" s="120"/>
      <c r="H547" s="52">
        <f>SmtRes!Y297*Source!I74</f>
        <v>0.0011832</v>
      </c>
      <c r="I547" s="51">
        <f>SmtRes!AA297</f>
        <v>3276</v>
      </c>
      <c r="J547" s="54">
        <f>SmtRes!AA297*Source!I74*SmtRes!Y297</f>
        <v>3.8761632</v>
      </c>
    </row>
    <row r="548" spans="1:10" ht="15.75">
      <c r="A548" s="47"/>
      <c r="B548" s="61" t="str">
        <f>SmtRes!I298</f>
        <v>101-9852</v>
      </c>
      <c r="C548" s="72" t="str">
        <f>SmtRes!K298</f>
        <v>Краска</v>
      </c>
      <c r="D548" s="51" t="str">
        <f>SmtRes!O298</f>
        <v>кг</v>
      </c>
      <c r="E548" s="118">
        <f>SmtRes!Y298</f>
        <v>0.02</v>
      </c>
      <c r="F548" s="119"/>
      <c r="G548" s="120"/>
      <c r="H548" s="52">
        <f>SmtRes!Y298*Source!I74</f>
        <v>0.0204</v>
      </c>
      <c r="I548" s="51">
        <f>SmtRes!AA298</f>
        <v>41.07</v>
      </c>
      <c r="J548" s="54">
        <f>SmtRes!AA298*Source!I74*SmtRes!Y298</f>
        <v>0.8378280000000001</v>
      </c>
    </row>
    <row r="549" spans="1:10" ht="15.75">
      <c r="A549" s="47"/>
      <c r="B549" s="61" t="str">
        <f>SmtRes!I299</f>
        <v>500-9041</v>
      </c>
      <c r="C549" s="72" t="str">
        <f>SmtRes!K299</f>
        <v>Сжимы ответвительные</v>
      </c>
      <c r="D549" s="51" t="str">
        <f>SmtRes!O299</f>
        <v>100 шт.</v>
      </c>
      <c r="E549" s="118">
        <f>SmtRes!Y299</f>
        <v>0.31</v>
      </c>
      <c r="F549" s="119"/>
      <c r="G549" s="120"/>
      <c r="H549" s="52">
        <f>SmtRes!Y299*Source!I74</f>
        <v>0.3162</v>
      </c>
      <c r="I549" s="51">
        <f>SmtRes!AA299</f>
        <v>710</v>
      </c>
      <c r="J549" s="54">
        <f>SmtRes!AA299*Source!I74*SmtRes!Y299</f>
        <v>224.502</v>
      </c>
    </row>
    <row r="550" spans="1:10" ht="15.75">
      <c r="A550" s="47"/>
      <c r="B550" s="61" t="str">
        <f>SmtRes!I300</f>
        <v>500-9056</v>
      </c>
      <c r="C550" s="72" t="str">
        <f>SmtRes!K300</f>
        <v>Колпачки изолирующие</v>
      </c>
      <c r="D550" s="51" t="str">
        <f>SmtRes!O300</f>
        <v>10 шт.</v>
      </c>
      <c r="E550" s="118">
        <f>SmtRes!Y300</f>
        <v>0.8</v>
      </c>
      <c r="F550" s="119"/>
      <c r="G550" s="120"/>
      <c r="H550" s="52">
        <f>SmtRes!Y300*Source!I74</f>
        <v>0.8160000000000001</v>
      </c>
      <c r="I550" s="51">
        <f>SmtRes!AA300</f>
        <v>12.6</v>
      </c>
      <c r="J550" s="54">
        <f>SmtRes!AA300*Source!I74*SmtRes!Y300</f>
        <v>10.281600000000001</v>
      </c>
    </row>
    <row r="551" spans="1:10" ht="15.75">
      <c r="A551" s="47"/>
      <c r="B551" s="61" t="str">
        <f>SmtRes!I301</f>
        <v>500-9061</v>
      </c>
      <c r="C551" s="72" t="str">
        <f>SmtRes!K301</f>
        <v>Втулки изолирующие</v>
      </c>
      <c r="D551" s="51" t="str">
        <f>SmtRes!O301</f>
        <v>шт.</v>
      </c>
      <c r="E551" s="118">
        <f>SmtRes!Y301</f>
        <v>12.2</v>
      </c>
      <c r="F551" s="119"/>
      <c r="G551" s="120"/>
      <c r="H551" s="52">
        <f>SmtRes!Y301*Source!I74</f>
        <v>12.443999999999999</v>
      </c>
      <c r="I551" s="51">
        <f>SmtRes!AA301</f>
        <v>3.25</v>
      </c>
      <c r="J551" s="54">
        <f>SmtRes!AA301*Source!I74*SmtRes!Y301</f>
        <v>40.443</v>
      </c>
    </row>
    <row r="552" spans="1:10" ht="15.75">
      <c r="A552" s="47"/>
      <c r="B552" s="61" t="str">
        <f>SmtRes!I302</f>
        <v>500-9140</v>
      </c>
      <c r="C552" s="72" t="str">
        <f>SmtRes!K302</f>
        <v>Гильзы соединительные</v>
      </c>
      <c r="D552" s="51" t="str">
        <f>SmtRes!O302</f>
        <v>100 шт.</v>
      </c>
      <c r="E552" s="118">
        <f>SmtRes!Y302</f>
        <v>0.05</v>
      </c>
      <c r="F552" s="119"/>
      <c r="G552" s="120"/>
      <c r="H552" s="52">
        <f>SmtRes!Y302*Source!I74</f>
        <v>0.051000000000000004</v>
      </c>
      <c r="I552" s="51">
        <f>SmtRes!AA302</f>
        <v>480</v>
      </c>
      <c r="J552" s="54">
        <f>SmtRes!AA302*Source!I74*SmtRes!Y302</f>
        <v>24.480000000000004</v>
      </c>
    </row>
    <row r="553" spans="1:10" ht="15.75">
      <c r="A553" s="47"/>
      <c r="B553" s="61" t="str">
        <f>SmtRes!I303</f>
        <v>500-9500</v>
      </c>
      <c r="C553" s="72" t="str">
        <f>SmtRes!K303</f>
        <v>Бирки маркировочные</v>
      </c>
      <c r="D553" s="51" t="str">
        <f>SmtRes!O303</f>
        <v>100 шт.</v>
      </c>
      <c r="E553" s="118">
        <f>SmtRes!Y303</f>
        <v>0.002</v>
      </c>
      <c r="F553" s="119"/>
      <c r="G553" s="120"/>
      <c r="H553" s="52">
        <f>SmtRes!Y303*Source!I74</f>
        <v>0.00204</v>
      </c>
      <c r="I553" s="51">
        <f>SmtRes!AA303</f>
        <v>42</v>
      </c>
      <c r="J553" s="54">
        <f>SmtRes!AA303*Source!I74*SmtRes!Y303</f>
        <v>0.08568</v>
      </c>
    </row>
    <row r="554" spans="1:10" ht="47.25">
      <c r="A554" s="47"/>
      <c r="B554" s="61" t="str">
        <f>SmtRes!I304</f>
        <v>544-0089</v>
      </c>
      <c r="C554" s="72" t="str">
        <f>SmtRes!K304</f>
        <v>Лента липкая изоляционная на поликасиновом компаунде марки ЛСЭПЛ, шириной 20-30 мм, толщиной от 0,14 до 0,19 мм включительно</v>
      </c>
      <c r="D554" s="51" t="str">
        <f>SmtRes!O304</f>
        <v>кг</v>
      </c>
      <c r="E554" s="118">
        <f>SmtRes!Y304</f>
        <v>0.32</v>
      </c>
      <c r="F554" s="119"/>
      <c r="G554" s="120"/>
      <c r="H554" s="52">
        <f>SmtRes!Y304*Source!I74</f>
        <v>0.3264</v>
      </c>
      <c r="I554" s="51">
        <f>SmtRes!AA304</f>
        <v>146.06</v>
      </c>
      <c r="J554" s="54">
        <f>SmtRes!AA304*Source!I74*SmtRes!Y304</f>
        <v>47.673984000000004</v>
      </c>
    </row>
    <row r="555" spans="1:10" ht="15.75">
      <c r="A555" s="47"/>
      <c r="B555" s="73"/>
      <c r="C555" s="74" t="s">
        <v>595</v>
      </c>
      <c r="D555" s="48"/>
      <c r="E555" s="75"/>
      <c r="F555" s="75"/>
      <c r="G555" s="76"/>
      <c r="H555" s="77"/>
      <c r="I555" s="78"/>
      <c r="J555" s="92">
        <f>Source!P74</f>
        <v>352.18</v>
      </c>
    </row>
    <row r="556" spans="1:10" ht="15.75">
      <c r="A556" s="47"/>
      <c r="B556" s="79"/>
      <c r="C556" s="80" t="s">
        <v>114</v>
      </c>
      <c r="D556" s="93">
        <f>Source!AT74/100</f>
        <v>0.893</v>
      </c>
      <c r="E556" s="81"/>
      <c r="F556" s="82"/>
      <c r="G556" s="83"/>
      <c r="H556" s="84"/>
      <c r="I556" s="85"/>
      <c r="J556" s="94">
        <f>Source!X74</f>
        <v>609.54</v>
      </c>
    </row>
    <row r="557" spans="1:10" ht="15.75">
      <c r="A557" s="47"/>
      <c r="B557" s="86"/>
      <c r="C557" s="87" t="s">
        <v>116</v>
      </c>
      <c r="D557" s="93">
        <f>Source!AU74/100</f>
        <v>0.65</v>
      </c>
      <c r="E557" s="81"/>
      <c r="F557" s="88"/>
      <c r="G557" s="89"/>
      <c r="H557" s="90"/>
      <c r="I557" s="91"/>
      <c r="J557" s="54">
        <f>Source!Y74</f>
        <v>443.67</v>
      </c>
    </row>
    <row r="558" spans="1:10" ht="78.75">
      <c r="A558" s="46" t="str">
        <f>Source!E75</f>
        <v>13</v>
      </c>
      <c r="B558" s="42" t="str">
        <f>IF(Source!BJ75&lt;&gt;"",SUBSTITUTE(SUBSTITUTE(SUBSTITUTE(SUBSTITUTE(SUBSTITUTE(SUBSTITUTE(Source!BJ75,",",""),"сб."," "),"гл.","-"),"табл.","-"),"поз.","-"),"разд.","-"),Source!F75)&amp;" Кэмм)*1,2"&amp;" Кзпм)*1,2"&amp;" Козп)*1,2"&amp;" Ктзс)*1,2"&amp;" Ктзм)*1,2"</f>
        <v>ГЭСНм  08-02-412-9 Кэмм)*1,2 Кзпм)*1,2 Козп)*1,2 Ктзс)*1,2 Ктзм)*1,2</v>
      </c>
      <c r="C558" s="40" t="str">
        <f>Source!G75</f>
        <v>Затягивание проводов в проложенные трубы и металлические рукава: Провод каждый последующий одножильный или многожильный в общей оплетке, суммарное сечение, мм2, до 6</v>
      </c>
      <c r="D558" s="41" t="str">
        <f>IF(Source!DW75="",Source!H75,Source!DW75)</f>
        <v>100 м</v>
      </c>
      <c r="E558" s="121" t="s">
        <v>591</v>
      </c>
      <c r="F558" s="121"/>
      <c r="G558" s="122"/>
      <c r="H558" s="43">
        <f>Source!I75</f>
        <v>10</v>
      </c>
      <c r="I558" s="44">
        <f>Source!AB75</f>
        <v>428.6251199999999</v>
      </c>
      <c r="J558" s="45">
        <f>Source!O75</f>
        <v>4286.25</v>
      </c>
    </row>
    <row r="559" spans="1:10" ht="15.75">
      <c r="A559" s="47"/>
      <c r="B559" s="49" t="str">
        <f>SmtRes!I305</f>
        <v>1-3.8</v>
      </c>
      <c r="C559" s="50" t="str">
        <f>SmtRes!K305</f>
        <v>Затраты труда рабочих, разряд работ 3.8</v>
      </c>
      <c r="D559" s="51" t="str">
        <f>SmtRes!O305</f>
        <v>чел.-ч</v>
      </c>
      <c r="E559" s="123">
        <f>SmtRes!Y305</f>
        <v>2.7479999999999998</v>
      </c>
      <c r="F559" s="124"/>
      <c r="G559" s="125"/>
      <c r="H559" s="52">
        <f>SmtRes!Y305*Source!I75</f>
        <v>27.479999999999997</v>
      </c>
      <c r="I559" s="53">
        <f>SmtRes!AD305</f>
        <v>48.57</v>
      </c>
      <c r="J559" s="54">
        <f>SmtRes!AD305*Source!I75*SmtRes!Y305</f>
        <v>1334.7035999999998</v>
      </c>
    </row>
    <row r="560" spans="1:10" ht="15.75">
      <c r="A560" s="47"/>
      <c r="B560" s="49" t="str">
        <f>SmtRes!I306</f>
        <v>2</v>
      </c>
      <c r="C560" s="50" t="str">
        <f>SmtRes!K306</f>
        <v>Затраты труда машинистов</v>
      </c>
      <c r="D560" s="51" t="str">
        <f>SmtRes!O306</f>
        <v>чел.час</v>
      </c>
      <c r="E560" s="118">
        <f>SmtRes!Y306</f>
        <v>0.024</v>
      </c>
      <c r="F560" s="119"/>
      <c r="G560" s="120"/>
      <c r="H560" s="52">
        <f>SmtRes!Y306*Source!I75</f>
        <v>0.24</v>
      </c>
      <c r="I560" s="53">
        <f>SmtRes!AC306</f>
        <v>0</v>
      </c>
      <c r="J560" s="54">
        <f>SmtRes!AC306*Source!I75*SmtRes!Y306</f>
        <v>0</v>
      </c>
    </row>
    <row r="561" spans="1:10" ht="31.5">
      <c r="A561" s="47"/>
      <c r="B561" s="61" t="str">
        <f>SmtRes!I307</f>
        <v>021102</v>
      </c>
      <c r="C561" s="50" t="str">
        <f>SmtRes!K307</f>
        <v>Краны на автомобильном ходу при работе на монтаже технологического оборудования 10 т</v>
      </c>
      <c r="D561" s="51" t="str">
        <f>SmtRes!O307</f>
        <v>маш.ч</v>
      </c>
      <c r="E561" s="55"/>
      <c r="F561" s="119">
        <f>SmtRes!Y307</f>
        <v>0.012</v>
      </c>
      <c r="G561" s="120"/>
      <c r="H561" s="52">
        <f>SmtRes!Y307*Source!I75</f>
        <v>0.12</v>
      </c>
      <c r="I561" s="51">
        <f>SmtRes!AB307</f>
        <v>410.67</v>
      </c>
      <c r="J561" s="54">
        <f>SmtRes!AB307*Source!I75*SmtRes!Y307</f>
        <v>49.2804</v>
      </c>
    </row>
    <row r="562" spans="1:10" ht="15.75">
      <c r="A562" s="47"/>
      <c r="B562" s="56"/>
      <c r="C562" s="57" t="s">
        <v>592</v>
      </c>
      <c r="D562" s="58"/>
      <c r="E562" s="59"/>
      <c r="F562" s="59"/>
      <c r="G562" s="60"/>
      <c r="H562" s="59"/>
      <c r="I562" s="62">
        <f>SmtRes!AC307</f>
        <v>66.28</v>
      </c>
      <c r="J562" s="54">
        <f>SmtRes!AC307*Source!I75*SmtRes!Y307</f>
        <v>7.9536</v>
      </c>
    </row>
    <row r="563" spans="1:10" ht="31.5">
      <c r="A563" s="47"/>
      <c r="B563" s="61" t="str">
        <f>SmtRes!I308</f>
        <v>400002</v>
      </c>
      <c r="C563" s="50" t="str">
        <f>SmtRes!K308</f>
        <v>Автомобили бортовые грузоподъемностью до 8 т</v>
      </c>
      <c r="D563" s="51" t="str">
        <f>SmtRes!O308</f>
        <v>маш.ч</v>
      </c>
      <c r="E563" s="55"/>
      <c r="F563" s="119">
        <f>SmtRes!Y308</f>
        <v>0.012</v>
      </c>
      <c r="G563" s="120"/>
      <c r="H563" s="52">
        <f>SmtRes!Y308*Source!I75</f>
        <v>0.12</v>
      </c>
      <c r="I563" s="51">
        <f>SmtRes!AB308</f>
        <v>290.01</v>
      </c>
      <c r="J563" s="54">
        <f>SmtRes!AB308*Source!I75*SmtRes!Y308</f>
        <v>34.8012</v>
      </c>
    </row>
    <row r="564" spans="1:10" ht="15.75">
      <c r="A564" s="47"/>
      <c r="B564" s="56"/>
      <c r="C564" s="57" t="s">
        <v>592</v>
      </c>
      <c r="D564" s="58"/>
      <c r="E564" s="59"/>
      <c r="F564" s="59"/>
      <c r="G564" s="60"/>
      <c r="H564" s="59"/>
      <c r="I564" s="62">
        <f>SmtRes!AC308</f>
        <v>104.55</v>
      </c>
      <c r="J564" s="54">
        <f>SmtRes!AC308*Source!I75*SmtRes!Y308</f>
        <v>12.546</v>
      </c>
    </row>
    <row r="565" spans="1:10" ht="15.75">
      <c r="A565" s="63"/>
      <c r="B565" s="64"/>
      <c r="C565" s="65" t="s">
        <v>593</v>
      </c>
      <c r="D565" s="58"/>
      <c r="E565" s="66"/>
      <c r="F565" s="67"/>
      <c r="G565" s="67"/>
      <c r="H565" s="66"/>
      <c r="I565" s="68"/>
      <c r="J565" s="71">
        <f>Source!Q75</f>
        <v>84.08</v>
      </c>
    </row>
    <row r="566" spans="1:10" ht="15.75">
      <c r="A566" s="63"/>
      <c r="B566" s="69"/>
      <c r="C566" s="65" t="s">
        <v>594</v>
      </c>
      <c r="D566" s="70"/>
      <c r="E566" s="66"/>
      <c r="F566" s="67"/>
      <c r="G566" s="67"/>
      <c r="H566" s="66"/>
      <c r="I566" s="68"/>
      <c r="J566" s="71">
        <f>Source!R75</f>
        <v>20.5</v>
      </c>
    </row>
    <row r="567" spans="1:10" ht="15.75">
      <c r="A567" s="47"/>
      <c r="B567" s="61" t="str">
        <f>SmtRes!I309</f>
        <v>101-1764</v>
      </c>
      <c r="C567" s="72" t="str">
        <f>SmtRes!K309</f>
        <v>Тальк молотый сорт 1</v>
      </c>
      <c r="D567" s="51" t="str">
        <f>SmtRes!O309</f>
        <v>т</v>
      </c>
      <c r="E567" s="118">
        <f>SmtRes!Y309</f>
        <v>0.0006</v>
      </c>
      <c r="F567" s="119"/>
      <c r="G567" s="120"/>
      <c r="H567" s="52">
        <f>SmtRes!Y309*Source!I75</f>
        <v>0.005999999999999999</v>
      </c>
      <c r="I567" s="51">
        <f>SmtRes!AA309</f>
        <v>3276</v>
      </c>
      <c r="J567" s="54">
        <f>SmtRes!AA309*Source!I75*SmtRes!Y309</f>
        <v>19.656</v>
      </c>
    </row>
    <row r="568" spans="1:10" ht="15.75">
      <c r="A568" s="47"/>
      <c r="B568" s="61" t="str">
        <f>SmtRes!I310</f>
        <v>101-9852</v>
      </c>
      <c r="C568" s="72" t="str">
        <f>SmtRes!K310</f>
        <v>Краска</v>
      </c>
      <c r="D568" s="51" t="str">
        <f>SmtRes!O310</f>
        <v>кг</v>
      </c>
      <c r="E568" s="118">
        <f>SmtRes!Y310</f>
        <v>0.02</v>
      </c>
      <c r="F568" s="119"/>
      <c r="G568" s="120"/>
      <c r="H568" s="52">
        <f>SmtRes!Y310*Source!I75</f>
        <v>0.2</v>
      </c>
      <c r="I568" s="51">
        <f>SmtRes!AA310</f>
        <v>41.07</v>
      </c>
      <c r="J568" s="54">
        <f>SmtRes!AA310*Source!I75*SmtRes!Y310</f>
        <v>8.214</v>
      </c>
    </row>
    <row r="569" spans="1:10" ht="15.75">
      <c r="A569" s="47"/>
      <c r="B569" s="61" t="str">
        <f>SmtRes!I311</f>
        <v>500-9041</v>
      </c>
      <c r="C569" s="72" t="str">
        <f>SmtRes!K311</f>
        <v>Сжимы ответвительные</v>
      </c>
      <c r="D569" s="51" t="str">
        <f>SmtRes!O311</f>
        <v>100 шт.</v>
      </c>
      <c r="E569" s="118">
        <f>SmtRes!Y311</f>
        <v>0.31</v>
      </c>
      <c r="F569" s="119"/>
      <c r="G569" s="120"/>
      <c r="H569" s="52">
        <f>SmtRes!Y311*Source!I75</f>
        <v>3.1</v>
      </c>
      <c r="I569" s="51">
        <f>SmtRes!AA311</f>
        <v>710</v>
      </c>
      <c r="J569" s="54">
        <f>SmtRes!AA311*Source!I75*SmtRes!Y311</f>
        <v>2201</v>
      </c>
    </row>
    <row r="570" spans="1:10" ht="15.75">
      <c r="A570" s="47"/>
      <c r="B570" s="61" t="str">
        <f>SmtRes!I312</f>
        <v>500-9061</v>
      </c>
      <c r="C570" s="72" t="str">
        <f>SmtRes!K312</f>
        <v>Втулки изолирующие</v>
      </c>
      <c r="D570" s="51" t="str">
        <f>SmtRes!O312</f>
        <v>шт.</v>
      </c>
      <c r="E570" s="118">
        <f>SmtRes!Y312</f>
        <v>12.2</v>
      </c>
      <c r="F570" s="119"/>
      <c r="G570" s="120"/>
      <c r="H570" s="52">
        <f>SmtRes!Y312*Source!I75</f>
        <v>122</v>
      </c>
      <c r="I570" s="51">
        <f>SmtRes!AA312</f>
        <v>3.25</v>
      </c>
      <c r="J570" s="54">
        <f>SmtRes!AA312*Source!I75*SmtRes!Y312</f>
        <v>396.5</v>
      </c>
    </row>
    <row r="571" spans="1:10" ht="15.75">
      <c r="A571" s="47"/>
      <c r="B571" s="61" t="str">
        <f>SmtRes!I313</f>
        <v>500-9500</v>
      </c>
      <c r="C571" s="72" t="str">
        <f>SmtRes!K313</f>
        <v>Бирки маркировочные</v>
      </c>
      <c r="D571" s="51" t="str">
        <f>SmtRes!O313</f>
        <v>100 шт.</v>
      </c>
      <c r="E571" s="118">
        <f>SmtRes!Y313</f>
        <v>0.02</v>
      </c>
      <c r="F571" s="119"/>
      <c r="G571" s="120"/>
      <c r="H571" s="52">
        <f>SmtRes!Y313*Source!I75</f>
        <v>0.2</v>
      </c>
      <c r="I571" s="51">
        <f>SmtRes!AA313</f>
        <v>42</v>
      </c>
      <c r="J571" s="54">
        <f>SmtRes!AA313*Source!I75*SmtRes!Y313</f>
        <v>8.4</v>
      </c>
    </row>
    <row r="572" spans="1:10" ht="47.25">
      <c r="A572" s="47"/>
      <c r="B572" s="61" t="str">
        <f>SmtRes!I314</f>
        <v>544-0089</v>
      </c>
      <c r="C572" s="72" t="str">
        <f>SmtRes!K314</f>
        <v>Лента липкая изоляционная на поликасиновом компаунде марки ЛСЭПЛ, шириной 20-30 мм, толщиной от 0,14 до 0,19 мм включительно</v>
      </c>
      <c r="D572" s="51" t="str">
        <f>SmtRes!O314</f>
        <v>кг</v>
      </c>
      <c r="E572" s="118">
        <f>SmtRes!Y314</f>
        <v>0.16</v>
      </c>
      <c r="F572" s="119"/>
      <c r="G572" s="120"/>
      <c r="H572" s="52">
        <f>SmtRes!Y314*Source!I75</f>
        <v>1.6</v>
      </c>
      <c r="I572" s="51">
        <f>SmtRes!AA314</f>
        <v>146.06</v>
      </c>
      <c r="J572" s="54">
        <f>SmtRes!AA314*Source!I75*SmtRes!Y314</f>
        <v>233.696</v>
      </c>
    </row>
    <row r="573" spans="1:10" ht="15.75">
      <c r="A573" s="47"/>
      <c r="B573" s="73"/>
      <c r="C573" s="74" t="s">
        <v>595</v>
      </c>
      <c r="D573" s="48"/>
      <c r="E573" s="75"/>
      <c r="F573" s="75"/>
      <c r="G573" s="76"/>
      <c r="H573" s="77"/>
      <c r="I573" s="78"/>
      <c r="J573" s="92">
        <f>Source!P75</f>
        <v>2867.47</v>
      </c>
    </row>
    <row r="574" spans="1:10" ht="15.75">
      <c r="A574" s="47"/>
      <c r="B574" s="79"/>
      <c r="C574" s="80" t="s">
        <v>114</v>
      </c>
      <c r="D574" s="93">
        <f>Source!AT75/100</f>
        <v>0.893</v>
      </c>
      <c r="E574" s="81"/>
      <c r="F574" s="82"/>
      <c r="G574" s="83"/>
      <c r="H574" s="84"/>
      <c r="I574" s="85"/>
      <c r="J574" s="94">
        <f>Source!X75</f>
        <v>1210.19</v>
      </c>
    </row>
    <row r="575" spans="1:10" ht="15.75">
      <c r="A575" s="47"/>
      <c r="B575" s="86"/>
      <c r="C575" s="87" t="s">
        <v>116</v>
      </c>
      <c r="D575" s="93">
        <f>Source!AU75/100</f>
        <v>0.65</v>
      </c>
      <c r="E575" s="81"/>
      <c r="F575" s="88"/>
      <c r="G575" s="89"/>
      <c r="H575" s="90"/>
      <c r="I575" s="91"/>
      <c r="J575" s="54">
        <f>Source!Y75</f>
        <v>880.88</v>
      </c>
    </row>
    <row r="576" spans="1:10" ht="78.75">
      <c r="A576" s="46" t="str">
        <f>Source!E76</f>
        <v>14</v>
      </c>
      <c r="B576" s="42" t="str">
        <f>IF(Source!BJ76&lt;&gt;"",SUBSTITUTE(SUBSTITUTE(SUBSTITUTE(SUBSTITUTE(SUBSTITUTE(SUBSTITUTE(Source!BJ76,",",""),"сб."," "),"гл.","-"),"табл.","-"),"поз.","-"),"разд.","-"),Source!F76)&amp;" Кэмм)*1,2"&amp;" Кзпм)*1,2"&amp;" Козп)*1,2"&amp;" Ктзс)*1,2"&amp;" Ктзм)*1,2"</f>
        <v>ГЭСНм  08-02-412-10 Кэмм)*1,2 Кзпм)*1,2 Козп)*1,2 Ктзс)*1,2 Ктзм)*1,2</v>
      </c>
      <c r="C576" s="40" t="str">
        <f>Source!G76</f>
        <v>Затягивание проводов в проложенные трубы и металлические рукава: Провод каждый последующий одножильный или многожильный в общей оплетке, суммарное сечение, мм2, до 35</v>
      </c>
      <c r="D576" s="41" t="str">
        <f>IF(Source!DW76="",Source!H76,Source!DW76)</f>
        <v>100 м</v>
      </c>
      <c r="E576" s="121" t="s">
        <v>591</v>
      </c>
      <c r="F576" s="121"/>
      <c r="G576" s="122"/>
      <c r="H576" s="43">
        <f>Source!I76</f>
        <v>4.48</v>
      </c>
      <c r="I576" s="44">
        <f>Source!AB76</f>
        <v>706.18928</v>
      </c>
      <c r="J576" s="45">
        <f>Source!O76</f>
        <v>3163.73</v>
      </c>
    </row>
    <row r="577" spans="1:10" ht="15.75">
      <c r="A577" s="47"/>
      <c r="B577" s="49" t="str">
        <f>SmtRes!I315</f>
        <v>1-3.8</v>
      </c>
      <c r="C577" s="50" t="str">
        <f>SmtRes!K315</f>
        <v>Затраты труда рабочих, разряд работ 3.8</v>
      </c>
      <c r="D577" s="51" t="str">
        <f>SmtRes!O315</f>
        <v>чел.-ч</v>
      </c>
      <c r="E577" s="123">
        <f>SmtRes!Y315</f>
        <v>6.732</v>
      </c>
      <c r="F577" s="124"/>
      <c r="G577" s="125"/>
      <c r="H577" s="52">
        <f>SmtRes!Y315*Source!I76</f>
        <v>30.159360000000003</v>
      </c>
      <c r="I577" s="53">
        <f>SmtRes!AD315</f>
        <v>48.57</v>
      </c>
      <c r="J577" s="54">
        <f>SmtRes!AD315*Source!I76*SmtRes!Y315</f>
        <v>1464.8401152000001</v>
      </c>
    </row>
    <row r="578" spans="1:10" ht="15.75">
      <c r="A578" s="47"/>
      <c r="B578" s="49" t="str">
        <f>SmtRes!I316</f>
        <v>2</v>
      </c>
      <c r="C578" s="50" t="str">
        <f>SmtRes!K316</f>
        <v>Затраты труда машинистов</v>
      </c>
      <c r="D578" s="51" t="str">
        <f>SmtRes!O316</f>
        <v>чел.час</v>
      </c>
      <c r="E578" s="118">
        <f>SmtRes!Y316</f>
        <v>0.192</v>
      </c>
      <c r="F578" s="119"/>
      <c r="G578" s="120"/>
      <c r="H578" s="52">
        <f>SmtRes!Y316*Source!I76</f>
        <v>0.8601600000000001</v>
      </c>
      <c r="I578" s="53">
        <f>SmtRes!AC316</f>
        <v>0</v>
      </c>
      <c r="J578" s="54">
        <f>SmtRes!AC316*Source!I76*SmtRes!Y316</f>
        <v>0</v>
      </c>
    </row>
    <row r="579" spans="1:10" ht="31.5">
      <c r="A579" s="47"/>
      <c r="B579" s="61" t="str">
        <f>SmtRes!I317</f>
        <v>021102</v>
      </c>
      <c r="C579" s="50" t="str">
        <f>SmtRes!K317</f>
        <v>Краны на автомобильном ходу при работе на монтаже технологического оборудования 10 т</v>
      </c>
      <c r="D579" s="51" t="str">
        <f>SmtRes!O317</f>
        <v>маш.ч</v>
      </c>
      <c r="E579" s="55"/>
      <c r="F579" s="119">
        <f>SmtRes!Y317</f>
        <v>0.096</v>
      </c>
      <c r="G579" s="120"/>
      <c r="H579" s="52">
        <f>SmtRes!Y317*Source!I76</f>
        <v>0.4300800000000001</v>
      </c>
      <c r="I579" s="51">
        <f>SmtRes!AB317</f>
        <v>410.67</v>
      </c>
      <c r="J579" s="54">
        <f>SmtRes!AB317*Source!I76*SmtRes!Y317</f>
        <v>176.62095360000004</v>
      </c>
    </row>
    <row r="580" spans="1:10" ht="15.75">
      <c r="A580" s="47"/>
      <c r="B580" s="56"/>
      <c r="C580" s="57" t="s">
        <v>592</v>
      </c>
      <c r="D580" s="58"/>
      <c r="E580" s="59"/>
      <c r="F580" s="59"/>
      <c r="G580" s="60"/>
      <c r="H580" s="59"/>
      <c r="I580" s="62">
        <f>SmtRes!AC317</f>
        <v>66.28</v>
      </c>
      <c r="J580" s="54">
        <f>SmtRes!AC317*Source!I76*SmtRes!Y317</f>
        <v>28.505702400000004</v>
      </c>
    </row>
    <row r="581" spans="1:10" ht="31.5">
      <c r="A581" s="47"/>
      <c r="B581" s="61" t="str">
        <f>SmtRes!I318</f>
        <v>400002</v>
      </c>
      <c r="C581" s="50" t="str">
        <f>SmtRes!K318</f>
        <v>Автомобили бортовые грузоподъемностью до 8 т</v>
      </c>
      <c r="D581" s="51" t="str">
        <f>SmtRes!O318</f>
        <v>маш.ч</v>
      </c>
      <c r="E581" s="55"/>
      <c r="F581" s="119">
        <f>SmtRes!Y318</f>
        <v>0.096</v>
      </c>
      <c r="G581" s="120"/>
      <c r="H581" s="52">
        <f>SmtRes!Y318*Source!I76</f>
        <v>0.4300800000000001</v>
      </c>
      <c r="I581" s="51">
        <f>SmtRes!AB318</f>
        <v>290.01</v>
      </c>
      <c r="J581" s="54">
        <f>SmtRes!AB318*Source!I76*SmtRes!Y318</f>
        <v>124.72750080000002</v>
      </c>
    </row>
    <row r="582" spans="1:10" ht="15.75">
      <c r="A582" s="47"/>
      <c r="B582" s="56"/>
      <c r="C582" s="57" t="s">
        <v>592</v>
      </c>
      <c r="D582" s="58"/>
      <c r="E582" s="59"/>
      <c r="F582" s="59"/>
      <c r="G582" s="60"/>
      <c r="H582" s="59"/>
      <c r="I582" s="62">
        <f>SmtRes!AC318</f>
        <v>104.55</v>
      </c>
      <c r="J582" s="54">
        <f>SmtRes!AC318*Source!I76*SmtRes!Y318</f>
        <v>44.964864000000006</v>
      </c>
    </row>
    <row r="583" spans="1:10" ht="15.75">
      <c r="A583" s="63"/>
      <c r="B583" s="64"/>
      <c r="C583" s="65" t="s">
        <v>593</v>
      </c>
      <c r="D583" s="58"/>
      <c r="E583" s="66"/>
      <c r="F583" s="67"/>
      <c r="G583" s="67"/>
      <c r="H583" s="66"/>
      <c r="I583" s="68"/>
      <c r="J583" s="71">
        <f>Source!Q76</f>
        <v>301.35</v>
      </c>
    </row>
    <row r="584" spans="1:10" ht="15.75">
      <c r="A584" s="63"/>
      <c r="B584" s="69"/>
      <c r="C584" s="65" t="s">
        <v>594</v>
      </c>
      <c r="D584" s="70"/>
      <c r="E584" s="66"/>
      <c r="F584" s="67"/>
      <c r="G584" s="67"/>
      <c r="H584" s="66"/>
      <c r="I584" s="68"/>
      <c r="J584" s="71">
        <f>Source!R76</f>
        <v>73.47</v>
      </c>
    </row>
    <row r="585" spans="1:10" ht="15.75">
      <c r="A585" s="47"/>
      <c r="B585" s="61" t="str">
        <f>SmtRes!I319</f>
        <v>101-1764</v>
      </c>
      <c r="C585" s="72" t="str">
        <f>SmtRes!K319</f>
        <v>Тальк молотый сорт 1</v>
      </c>
      <c r="D585" s="51" t="str">
        <f>SmtRes!O319</f>
        <v>т</v>
      </c>
      <c r="E585" s="118">
        <f>SmtRes!Y319</f>
        <v>0.00116</v>
      </c>
      <c r="F585" s="119"/>
      <c r="G585" s="120"/>
      <c r="H585" s="52">
        <f>SmtRes!Y319*Source!I76</f>
        <v>0.0051968000000000006</v>
      </c>
      <c r="I585" s="51">
        <f>SmtRes!AA319</f>
        <v>3276</v>
      </c>
      <c r="J585" s="54">
        <f>SmtRes!AA319*Source!I76*SmtRes!Y319</f>
        <v>17.0247168</v>
      </c>
    </row>
    <row r="586" spans="1:10" ht="15.75">
      <c r="A586" s="47"/>
      <c r="B586" s="61" t="str">
        <f>SmtRes!I320</f>
        <v>101-9852</v>
      </c>
      <c r="C586" s="72" t="str">
        <f>SmtRes!K320</f>
        <v>Краска</v>
      </c>
      <c r="D586" s="51" t="str">
        <f>SmtRes!O320</f>
        <v>кг</v>
      </c>
      <c r="E586" s="118">
        <f>SmtRes!Y320</f>
        <v>0.02</v>
      </c>
      <c r="F586" s="119"/>
      <c r="G586" s="120"/>
      <c r="H586" s="52">
        <f>SmtRes!Y320*Source!I76</f>
        <v>0.08960000000000001</v>
      </c>
      <c r="I586" s="51">
        <f>SmtRes!AA320</f>
        <v>41.07</v>
      </c>
      <c r="J586" s="54">
        <f>SmtRes!AA320*Source!I76*SmtRes!Y320</f>
        <v>3.6798720000000005</v>
      </c>
    </row>
    <row r="587" spans="1:10" ht="15.75">
      <c r="A587" s="47"/>
      <c r="B587" s="61" t="str">
        <f>SmtRes!I321</f>
        <v>500-9041</v>
      </c>
      <c r="C587" s="72" t="str">
        <f>SmtRes!K321</f>
        <v>Сжимы ответвительные</v>
      </c>
      <c r="D587" s="51" t="str">
        <f>SmtRes!O321</f>
        <v>100 шт.</v>
      </c>
      <c r="E587" s="118">
        <f>SmtRes!Y321</f>
        <v>0.31</v>
      </c>
      <c r="F587" s="119"/>
      <c r="G587" s="120"/>
      <c r="H587" s="52">
        <f>SmtRes!Y321*Source!I76</f>
        <v>1.3888</v>
      </c>
      <c r="I587" s="51">
        <f>SmtRes!AA321</f>
        <v>710</v>
      </c>
      <c r="J587" s="54">
        <f>SmtRes!AA321*Source!I76*SmtRes!Y321</f>
        <v>986.048</v>
      </c>
    </row>
    <row r="588" spans="1:10" ht="15.75">
      <c r="A588" s="47"/>
      <c r="B588" s="61" t="str">
        <f>SmtRes!I322</f>
        <v>500-9061</v>
      </c>
      <c r="C588" s="72" t="str">
        <f>SmtRes!K322</f>
        <v>Втулки изолирующие</v>
      </c>
      <c r="D588" s="51" t="str">
        <f>SmtRes!O322</f>
        <v>шт.</v>
      </c>
      <c r="E588" s="118">
        <f>SmtRes!Y322</f>
        <v>12.2</v>
      </c>
      <c r="F588" s="119"/>
      <c r="G588" s="120"/>
      <c r="H588" s="52">
        <f>SmtRes!Y322*Source!I76</f>
        <v>54.656</v>
      </c>
      <c r="I588" s="51">
        <f>SmtRes!AA322</f>
        <v>3.25</v>
      </c>
      <c r="J588" s="54">
        <f>SmtRes!AA322*Source!I76*SmtRes!Y322</f>
        <v>177.632</v>
      </c>
    </row>
    <row r="589" spans="1:10" ht="15.75">
      <c r="A589" s="47"/>
      <c r="B589" s="61" t="str">
        <f>SmtRes!I323</f>
        <v>500-9500</v>
      </c>
      <c r="C589" s="72" t="str">
        <f>SmtRes!K323</f>
        <v>Бирки маркировочные</v>
      </c>
      <c r="D589" s="51" t="str">
        <f>SmtRes!O323</f>
        <v>100 шт.</v>
      </c>
      <c r="E589" s="118">
        <f>SmtRes!Y323</f>
        <v>0.02</v>
      </c>
      <c r="F589" s="119"/>
      <c r="G589" s="120"/>
      <c r="H589" s="52">
        <f>SmtRes!Y323*Source!I76</f>
        <v>0.08960000000000001</v>
      </c>
      <c r="I589" s="51">
        <f>SmtRes!AA323</f>
        <v>42</v>
      </c>
      <c r="J589" s="54">
        <f>SmtRes!AA323*Source!I76*SmtRes!Y323</f>
        <v>3.7632000000000008</v>
      </c>
    </row>
    <row r="590" spans="1:10" ht="47.25">
      <c r="A590" s="47"/>
      <c r="B590" s="61" t="str">
        <f>SmtRes!I324</f>
        <v>544-0089</v>
      </c>
      <c r="C590" s="72" t="str">
        <f>SmtRes!K324</f>
        <v>Лента липкая изоляционная на поликасиновом компаунде марки ЛСЭПЛ, шириной 20-30 мм, толщиной от 0,14 до 0,19 мм включительно</v>
      </c>
      <c r="D590" s="51" t="str">
        <f>SmtRes!O324</f>
        <v>кг</v>
      </c>
      <c r="E590" s="118">
        <f>SmtRes!Y324</f>
        <v>0.32</v>
      </c>
      <c r="F590" s="119"/>
      <c r="G590" s="120"/>
      <c r="H590" s="52">
        <f>SmtRes!Y324*Source!I76</f>
        <v>1.4336000000000002</v>
      </c>
      <c r="I590" s="51">
        <f>SmtRes!AA324</f>
        <v>146.06</v>
      </c>
      <c r="J590" s="54">
        <f>SmtRes!AA324*Source!I76*SmtRes!Y324</f>
        <v>209.39161600000003</v>
      </c>
    </row>
    <row r="591" spans="1:10" ht="15.75">
      <c r="A591" s="47"/>
      <c r="B591" s="73"/>
      <c r="C591" s="74" t="s">
        <v>595</v>
      </c>
      <c r="D591" s="48"/>
      <c r="E591" s="75"/>
      <c r="F591" s="75"/>
      <c r="G591" s="76"/>
      <c r="H591" s="77"/>
      <c r="I591" s="78"/>
      <c r="J591" s="92">
        <f>Source!P76</f>
        <v>1397.54</v>
      </c>
    </row>
    <row r="592" spans="1:10" ht="15.75">
      <c r="A592" s="47"/>
      <c r="B592" s="79"/>
      <c r="C592" s="80" t="s">
        <v>114</v>
      </c>
      <c r="D592" s="93">
        <f>Source!AT76/100</f>
        <v>0.893</v>
      </c>
      <c r="E592" s="81"/>
      <c r="F592" s="82"/>
      <c r="G592" s="83"/>
      <c r="H592" s="84"/>
      <c r="I592" s="85"/>
      <c r="J592" s="94">
        <f>Source!X76</f>
        <v>1373.71</v>
      </c>
    </row>
    <row r="593" spans="1:10" ht="15.75">
      <c r="A593" s="47"/>
      <c r="B593" s="86"/>
      <c r="C593" s="87" t="s">
        <v>116</v>
      </c>
      <c r="D593" s="93">
        <f>Source!AU76/100</f>
        <v>0.65</v>
      </c>
      <c r="E593" s="81"/>
      <c r="F593" s="88"/>
      <c r="G593" s="89"/>
      <c r="H593" s="90"/>
      <c r="I593" s="91"/>
      <c r="J593" s="54">
        <f>Source!Y76</f>
        <v>999.9</v>
      </c>
    </row>
    <row r="594" spans="1:10" ht="63">
      <c r="A594" s="46" t="str">
        <f>Source!E77</f>
        <v>15</v>
      </c>
      <c r="B594" s="42" t="str">
        <f>IF(Source!BJ77&lt;&gt;"",SUBSTITUTE(SUBSTITUTE(SUBSTITUTE(SUBSTITUTE(SUBSTITUTE(SUBSTITUTE(Source!BJ77,",",""),"сб."," "),"гл.","-"),"табл.","-"),"поз.","-"),"разд.","-"),Source!F77)&amp;" Кэмм*1,2"&amp;" Кзпм*1,2"&amp;" Козп*1,2"&amp;" Ктзс*1,2"&amp;" Ктзм*1,2"</f>
        <v>ГЭСНм  08-03-593-2 Кэмм*1,2 Кзпм*1,2 Козп*1,2 Ктзс*1,2 Ктзм*1,2</v>
      </c>
      <c r="C594" s="40" t="str">
        <f>Source!G77</f>
        <v>Светильники для ламп накаливания: Светильник с подвеской на крюк для помещений с повышенной влажностью и пыльностью</v>
      </c>
      <c r="D594" s="41" t="str">
        <f>IF(Source!DW77="",Source!H77,Source!DW77)</f>
        <v>100 шт.</v>
      </c>
      <c r="E594" s="121" t="s">
        <v>591</v>
      </c>
      <c r="F594" s="121"/>
      <c r="G594" s="122"/>
      <c r="H594" s="43">
        <f>Source!I77</f>
        <v>0.21</v>
      </c>
      <c r="I594" s="44">
        <f>Source!AB77</f>
        <v>13940.058187999999</v>
      </c>
      <c r="J594" s="45">
        <f>Source!O77</f>
        <v>2927.42</v>
      </c>
    </row>
    <row r="595" spans="1:10" ht="15.75">
      <c r="A595" s="47"/>
      <c r="B595" s="49" t="str">
        <f>SmtRes!I325</f>
        <v>1-4.2</v>
      </c>
      <c r="C595" s="50" t="str">
        <f>SmtRes!K325</f>
        <v>Затраты труда рабочих, разряд работ 4.2</v>
      </c>
      <c r="D595" s="51" t="str">
        <f>SmtRes!O325</f>
        <v>чел.-ч</v>
      </c>
      <c r="E595" s="123">
        <f>SmtRes!Y325</f>
        <v>75.12</v>
      </c>
      <c r="F595" s="124"/>
      <c r="G595" s="125"/>
      <c r="H595" s="52">
        <f>SmtRes!Y325*Source!I77</f>
        <v>15.7752</v>
      </c>
      <c r="I595" s="53">
        <f>SmtRes!AD325</f>
        <v>51.24</v>
      </c>
      <c r="J595" s="54">
        <f>SmtRes!AD325*Source!I77*SmtRes!Y325</f>
        <v>808.3212480000001</v>
      </c>
    </row>
    <row r="596" spans="1:10" ht="15.75">
      <c r="A596" s="47"/>
      <c r="B596" s="49" t="str">
        <f>SmtRes!I326</f>
        <v>2</v>
      </c>
      <c r="C596" s="50" t="str">
        <f>SmtRes!K326</f>
        <v>Затраты труда машинистов</v>
      </c>
      <c r="D596" s="51" t="str">
        <f>SmtRes!O326</f>
        <v>чел.час</v>
      </c>
      <c r="E596" s="118">
        <f>SmtRes!Y326</f>
        <v>67.8</v>
      </c>
      <c r="F596" s="119"/>
      <c r="G596" s="120"/>
      <c r="H596" s="52">
        <f>SmtRes!Y326*Source!I77</f>
        <v>14.238</v>
      </c>
      <c r="I596" s="53">
        <f>SmtRes!AC326</f>
        <v>0</v>
      </c>
      <c r="J596" s="54">
        <f>SmtRes!AC326*Source!I77*SmtRes!Y326</f>
        <v>0</v>
      </c>
    </row>
    <row r="597" spans="1:10" ht="31.5">
      <c r="A597" s="47"/>
      <c r="B597" s="61" t="str">
        <f>SmtRes!I327</f>
        <v>021102</v>
      </c>
      <c r="C597" s="50" t="str">
        <f>SmtRes!K327</f>
        <v>Краны на автомобильном ходу при работе на монтаже технологического оборудования 10 т</v>
      </c>
      <c r="D597" s="51" t="str">
        <f>SmtRes!O327</f>
        <v>маш.ч</v>
      </c>
      <c r="E597" s="55"/>
      <c r="F597" s="119">
        <f>SmtRes!Y327</f>
        <v>0.12</v>
      </c>
      <c r="G597" s="120"/>
      <c r="H597" s="52">
        <f>SmtRes!Y327*Source!I77</f>
        <v>0.025199999999999997</v>
      </c>
      <c r="I597" s="51">
        <f>SmtRes!AB327</f>
        <v>410.67</v>
      </c>
      <c r="J597" s="54">
        <f>SmtRes!AB327*Source!I77*SmtRes!Y327</f>
        <v>10.348884</v>
      </c>
    </row>
    <row r="598" spans="1:10" ht="15.75">
      <c r="A598" s="47"/>
      <c r="B598" s="56"/>
      <c r="C598" s="57" t="s">
        <v>592</v>
      </c>
      <c r="D598" s="58"/>
      <c r="E598" s="59"/>
      <c r="F598" s="59"/>
      <c r="G598" s="60"/>
      <c r="H598" s="59"/>
      <c r="I598" s="62">
        <f>SmtRes!AC327</f>
        <v>66.28</v>
      </c>
      <c r="J598" s="54">
        <f>SmtRes!AC327*Source!I77*SmtRes!Y327</f>
        <v>1.6702559999999997</v>
      </c>
    </row>
    <row r="599" spans="1:10" ht="31.5">
      <c r="A599" s="47"/>
      <c r="B599" s="61" t="str">
        <f>SmtRes!I328</f>
        <v>030902</v>
      </c>
      <c r="C599" s="50" t="str">
        <f>SmtRes!K328</f>
        <v>Подъемники гидравлические высотой подъема 10 м</v>
      </c>
      <c r="D599" s="51" t="str">
        <f>SmtRes!O328</f>
        <v>маш.-ч</v>
      </c>
      <c r="E599" s="55"/>
      <c r="F599" s="119">
        <f>SmtRes!Y328</f>
        <v>67.56</v>
      </c>
      <c r="G599" s="120"/>
      <c r="H599" s="52">
        <f>SmtRes!Y328*Source!I77</f>
        <v>14.1876</v>
      </c>
      <c r="I599" s="51">
        <f>SmtRes!AB328</f>
        <v>94.34</v>
      </c>
      <c r="J599" s="54">
        <f>SmtRes!AB328*Source!I77*SmtRes!Y328</f>
        <v>1338.458184</v>
      </c>
    </row>
    <row r="600" spans="1:10" ht="15.75">
      <c r="A600" s="47"/>
      <c r="B600" s="56"/>
      <c r="C600" s="57" t="s">
        <v>592</v>
      </c>
      <c r="D600" s="58"/>
      <c r="E600" s="59"/>
      <c r="F600" s="59"/>
      <c r="G600" s="60"/>
      <c r="H600" s="59"/>
      <c r="I600" s="62">
        <f>SmtRes!AC328</f>
        <v>56.99</v>
      </c>
      <c r="J600" s="54">
        <f>SmtRes!AC328*Source!I77*SmtRes!Y328</f>
        <v>808.551324</v>
      </c>
    </row>
    <row r="601" spans="1:10" ht="31.5">
      <c r="A601" s="47"/>
      <c r="B601" s="61" t="str">
        <f>SmtRes!I329</f>
        <v>400002</v>
      </c>
      <c r="C601" s="50" t="str">
        <f>SmtRes!K329</f>
        <v>Автомобили бортовые грузоподъемностью до 8 т</v>
      </c>
      <c r="D601" s="51" t="str">
        <f>SmtRes!O329</f>
        <v>маш.ч</v>
      </c>
      <c r="E601" s="55"/>
      <c r="F601" s="119">
        <f>SmtRes!Y329</f>
        <v>0.12</v>
      </c>
      <c r="G601" s="120"/>
      <c r="H601" s="52">
        <f>SmtRes!Y329*Source!I77</f>
        <v>0.025199999999999997</v>
      </c>
      <c r="I601" s="51">
        <f>SmtRes!AB329</f>
        <v>290.01</v>
      </c>
      <c r="J601" s="54">
        <f>SmtRes!AB329*Source!I77*SmtRes!Y329</f>
        <v>7.3082519999999995</v>
      </c>
    </row>
    <row r="602" spans="1:10" ht="15.75">
      <c r="A602" s="47"/>
      <c r="B602" s="56"/>
      <c r="C602" s="57" t="s">
        <v>592</v>
      </c>
      <c r="D602" s="58"/>
      <c r="E602" s="59"/>
      <c r="F602" s="59"/>
      <c r="G602" s="60"/>
      <c r="H602" s="59"/>
      <c r="I602" s="62">
        <f>SmtRes!AC329</f>
        <v>104.55</v>
      </c>
      <c r="J602" s="54">
        <f>SmtRes!AC329*Source!I77*SmtRes!Y329</f>
        <v>2.63466</v>
      </c>
    </row>
    <row r="603" spans="1:10" ht="15.75">
      <c r="A603" s="63"/>
      <c r="B603" s="64"/>
      <c r="C603" s="65" t="s">
        <v>593</v>
      </c>
      <c r="D603" s="58"/>
      <c r="E603" s="66"/>
      <c r="F603" s="67"/>
      <c r="G603" s="67"/>
      <c r="H603" s="66"/>
      <c r="I603" s="68"/>
      <c r="J603" s="71">
        <f>Source!Q77</f>
        <v>1356.12</v>
      </c>
    </row>
    <row r="604" spans="1:10" ht="15.75">
      <c r="A604" s="63"/>
      <c r="B604" s="69"/>
      <c r="C604" s="65" t="s">
        <v>594</v>
      </c>
      <c r="D604" s="70"/>
      <c r="E604" s="66"/>
      <c r="F604" s="67"/>
      <c r="G604" s="67"/>
      <c r="H604" s="66"/>
      <c r="I604" s="68"/>
      <c r="J604" s="71">
        <f>Source!R77</f>
        <v>812.86</v>
      </c>
    </row>
    <row r="605" spans="1:10" ht="15.75">
      <c r="A605" s="47"/>
      <c r="B605" s="61" t="str">
        <f>SmtRes!I330</f>
        <v>101-0219</v>
      </c>
      <c r="C605" s="72" t="str">
        <f>SmtRes!K330</f>
        <v>Гипсовые вяжущие Г-3</v>
      </c>
      <c r="D605" s="51" t="str">
        <f>SmtRes!O330</f>
        <v>т</v>
      </c>
      <c r="E605" s="118">
        <f>SmtRes!Y330</f>
        <v>0.00315</v>
      </c>
      <c r="F605" s="119"/>
      <c r="G605" s="120"/>
      <c r="H605" s="52">
        <f>SmtRes!Y330*Source!I77</f>
        <v>0.0006615</v>
      </c>
      <c r="I605" s="51">
        <f>SmtRes!AA330</f>
        <v>2861.52</v>
      </c>
      <c r="J605" s="54">
        <f>SmtRes!AA330*Source!I77*SmtRes!Y330</f>
        <v>1.8928954799999997</v>
      </c>
    </row>
    <row r="606" spans="1:10" ht="15.75">
      <c r="A606" s="47"/>
      <c r="B606" s="61" t="str">
        <f>SmtRes!I331</f>
        <v>500-9109</v>
      </c>
      <c r="C606" s="72" t="str">
        <f>SmtRes!K331</f>
        <v>Крюк</v>
      </c>
      <c r="D606" s="51" t="str">
        <f>SmtRes!O331</f>
        <v>шт.</v>
      </c>
      <c r="E606" s="118">
        <f>SmtRes!Y331</f>
        <v>102</v>
      </c>
      <c r="F606" s="119"/>
      <c r="G606" s="120"/>
      <c r="H606" s="52">
        <f>SmtRes!Y331*Source!I77</f>
        <v>21.419999999999998</v>
      </c>
      <c r="I606" s="51">
        <f>SmtRes!AA331</f>
        <v>13.18</v>
      </c>
      <c r="J606" s="54">
        <f>SmtRes!AA331*Source!I77*SmtRes!Y331</f>
        <v>282.31559999999996</v>
      </c>
    </row>
    <row r="607" spans="1:10" ht="15.75">
      <c r="A607" s="47"/>
      <c r="B607" s="61" t="str">
        <f>SmtRes!I332</f>
        <v>500-9129</v>
      </c>
      <c r="C607" s="72" t="str">
        <f>SmtRes!K332</f>
        <v>Розетки потолочные</v>
      </c>
      <c r="D607" s="51" t="str">
        <f>SmtRes!O332</f>
        <v>100 шт.</v>
      </c>
      <c r="E607" s="118">
        <f>SmtRes!Y332</f>
        <v>1.02</v>
      </c>
      <c r="F607" s="119"/>
      <c r="G607" s="120"/>
      <c r="H607" s="52">
        <f>SmtRes!Y332*Source!I77</f>
        <v>0.2142</v>
      </c>
      <c r="I607" s="51">
        <f>SmtRes!AA332</f>
        <v>1048.05</v>
      </c>
      <c r="J607" s="54">
        <f>SmtRes!AA332*Source!I77*SmtRes!Y332</f>
        <v>224.49231</v>
      </c>
    </row>
    <row r="608" spans="1:10" ht="15.75">
      <c r="A608" s="47"/>
      <c r="B608" s="61" t="str">
        <f>SmtRes!I333</f>
        <v>500-9264</v>
      </c>
      <c r="C608" s="72" t="str">
        <f>SmtRes!K333</f>
        <v>Трубка полихлорвиниловая</v>
      </c>
      <c r="D608" s="51" t="str">
        <f>SmtRes!O333</f>
        <v>кг</v>
      </c>
      <c r="E608" s="118">
        <f>SmtRes!Y333</f>
        <v>1.02</v>
      </c>
      <c r="F608" s="119"/>
      <c r="G608" s="120"/>
      <c r="H608" s="52">
        <f>SmtRes!Y333*Source!I77</f>
        <v>0.2142</v>
      </c>
      <c r="I608" s="51">
        <f>SmtRes!AA333</f>
        <v>35.7</v>
      </c>
      <c r="J608" s="54">
        <f>SmtRes!AA333*Source!I77*SmtRes!Y333</f>
        <v>7.64694</v>
      </c>
    </row>
    <row r="609" spans="1:10" ht="15.75">
      <c r="A609" s="47"/>
      <c r="B609" s="61" t="str">
        <f>SmtRes!I334</f>
        <v>500-9361</v>
      </c>
      <c r="C609" s="72" t="str">
        <f>SmtRes!K334</f>
        <v>Зажим люстровый</v>
      </c>
      <c r="D609" s="51" t="str">
        <f>SmtRes!O334</f>
        <v>шт.</v>
      </c>
      <c r="E609" s="118">
        <f>SmtRes!Y334</f>
        <v>102</v>
      </c>
      <c r="F609" s="119"/>
      <c r="G609" s="120"/>
      <c r="H609" s="52">
        <f>SmtRes!Y334*Source!I77</f>
        <v>21.419999999999998</v>
      </c>
      <c r="I609" s="51">
        <f>SmtRes!AA334</f>
        <v>3.97</v>
      </c>
      <c r="J609" s="54">
        <f>SmtRes!AA334*Source!I77*SmtRes!Y334</f>
        <v>85.0374</v>
      </c>
    </row>
    <row r="610" spans="1:10" ht="15.75">
      <c r="A610" s="47"/>
      <c r="B610" s="61" t="str">
        <f>SmtRes!I335</f>
        <v>500-9826</v>
      </c>
      <c r="C610" s="72" t="str">
        <f>SmtRes!K335</f>
        <v>Сжим соединительный</v>
      </c>
      <c r="D610" s="51" t="str">
        <f>SmtRes!O335</f>
        <v>100 шт.</v>
      </c>
      <c r="E610" s="118">
        <f>SmtRes!Y335</f>
        <v>1.02</v>
      </c>
      <c r="F610" s="119"/>
      <c r="G610" s="120"/>
      <c r="H610" s="52">
        <f>SmtRes!Y335*Source!I77</f>
        <v>0.2142</v>
      </c>
      <c r="I610" s="51">
        <f>SmtRes!AA335</f>
        <v>710</v>
      </c>
      <c r="J610" s="54">
        <f>SmtRes!AA335*Source!I77*SmtRes!Y335</f>
        <v>152.082</v>
      </c>
    </row>
    <row r="611" spans="1:10" ht="47.25">
      <c r="A611" s="47"/>
      <c r="B611" s="61" t="str">
        <f>SmtRes!I336</f>
        <v>544-0089</v>
      </c>
      <c r="C611" s="72" t="str">
        <f>SmtRes!K336</f>
        <v>Лента липкая изоляционная на поликасиновом компаунде марки ЛСЭПЛ, шириной 20-30 мм, толщиной от 0,14 до 0,19 мм включительно</v>
      </c>
      <c r="D611" s="51" t="str">
        <f>SmtRes!O336</f>
        <v>кг</v>
      </c>
      <c r="E611" s="118">
        <f>SmtRes!Y336</f>
        <v>0.31</v>
      </c>
      <c r="F611" s="119"/>
      <c r="G611" s="120"/>
      <c r="H611" s="52">
        <f>SmtRes!Y336*Source!I77</f>
        <v>0.06509999999999999</v>
      </c>
      <c r="I611" s="51">
        <f>SmtRes!AA336</f>
        <v>146.06</v>
      </c>
      <c r="J611" s="54">
        <f>SmtRes!AA336*Source!I77*SmtRes!Y336</f>
        <v>9.508506</v>
      </c>
    </row>
    <row r="612" spans="1:10" ht="15.75">
      <c r="A612" s="47"/>
      <c r="B612" s="73"/>
      <c r="C612" s="74" t="s">
        <v>595</v>
      </c>
      <c r="D612" s="48"/>
      <c r="E612" s="75"/>
      <c r="F612" s="75"/>
      <c r="G612" s="76"/>
      <c r="H612" s="77"/>
      <c r="I612" s="78"/>
      <c r="J612" s="92">
        <f>Source!P77</f>
        <v>762.98</v>
      </c>
    </row>
    <row r="613" spans="1:10" ht="15.75">
      <c r="A613" s="47"/>
      <c r="B613" s="79"/>
      <c r="C613" s="80" t="s">
        <v>114</v>
      </c>
      <c r="D613" s="93">
        <f>Source!AT77/100</f>
        <v>0.893</v>
      </c>
      <c r="E613" s="81"/>
      <c r="F613" s="82"/>
      <c r="G613" s="83"/>
      <c r="H613" s="84"/>
      <c r="I613" s="85"/>
      <c r="J613" s="94">
        <f>Source!X77</f>
        <v>1447.71</v>
      </c>
    </row>
    <row r="614" spans="1:10" ht="15.75">
      <c r="A614" s="47"/>
      <c r="B614" s="86"/>
      <c r="C614" s="87" t="s">
        <v>116</v>
      </c>
      <c r="D614" s="93">
        <f>Source!AU77/100</f>
        <v>0.65</v>
      </c>
      <c r="E614" s="81"/>
      <c r="F614" s="88"/>
      <c r="G614" s="89"/>
      <c r="H614" s="90"/>
      <c r="I614" s="91"/>
      <c r="J614" s="54">
        <f>Source!Y77</f>
        <v>1053.77</v>
      </c>
    </row>
    <row r="615" spans="1:10" ht="78.75">
      <c r="A615" s="46" t="str">
        <f>Source!E78</f>
        <v>16</v>
      </c>
      <c r="B615" s="42" t="str">
        <f>IF(Source!BJ78&lt;&gt;"",SUBSTITUTE(SUBSTITUTE(SUBSTITUTE(SUBSTITUTE(SUBSTITUTE(SUBSTITUTE(Source!BJ78,",",""),"сб."," "),"гл.","-"),"табл.","-"),"поз.","-"),"разд.","-"),Source!F78)&amp;" Кэмм)*1,2"&amp;" Кзпм)*1,2"&amp;" Козп)*1,2"&amp;" Ктзс)*1,2"&amp;" Ктзм)*1,2"</f>
        <v>ГЭСНм  08-03-594-2 Кэмм)*1,2 Кзпм)*1,2 Козп)*1,2 Ктзс)*1,2 Ктзм)*1,2</v>
      </c>
      <c r="C615" s="40" t="str">
        <f>Source!G78</f>
        <v>Светильники с люминесцентными лампами:  Светильник отдельно устанавливаемый на штырях с количеством ламп в светильнике 2</v>
      </c>
      <c r="D615" s="41" t="str">
        <f>IF(Source!DW78="",Source!H78,Source!DW78)</f>
        <v>100 шт.</v>
      </c>
      <c r="E615" s="121" t="s">
        <v>591</v>
      </c>
      <c r="F615" s="121"/>
      <c r="G615" s="122"/>
      <c r="H615" s="43">
        <f>Source!I78</f>
        <v>2.16</v>
      </c>
      <c r="I615" s="44">
        <f>Source!AB78</f>
        <v>16433.009868</v>
      </c>
      <c r="J615" s="45">
        <f>Source!O78</f>
        <v>35495.3</v>
      </c>
    </row>
    <row r="616" spans="1:10" ht="15.75">
      <c r="A616" s="47"/>
      <c r="B616" s="49" t="str">
        <f>SmtRes!I337</f>
        <v>1-4.2</v>
      </c>
      <c r="C616" s="50" t="str">
        <f>SmtRes!K337</f>
        <v>Затраты труда рабочих, разряд работ 4.2</v>
      </c>
      <c r="D616" s="51" t="str">
        <f>SmtRes!O337</f>
        <v>чел.-ч</v>
      </c>
      <c r="E616" s="123">
        <f>SmtRes!Y337</f>
        <v>139.2</v>
      </c>
      <c r="F616" s="124"/>
      <c r="G616" s="125"/>
      <c r="H616" s="52">
        <f>SmtRes!Y337*Source!I78</f>
        <v>300.67199999999997</v>
      </c>
      <c r="I616" s="53">
        <f>SmtRes!AD337</f>
        <v>51.24</v>
      </c>
      <c r="J616" s="54">
        <f>SmtRes!AD337*Source!I78*SmtRes!Y337</f>
        <v>15406.433280000001</v>
      </c>
    </row>
    <row r="617" spans="1:10" ht="15.75">
      <c r="A617" s="47"/>
      <c r="B617" s="49" t="str">
        <f>SmtRes!I338</f>
        <v>2</v>
      </c>
      <c r="C617" s="50" t="str">
        <f>SmtRes!K338</f>
        <v>Затраты труда машинистов</v>
      </c>
      <c r="D617" s="51" t="str">
        <f>SmtRes!O338</f>
        <v>чел.час</v>
      </c>
      <c r="E617" s="118">
        <f>SmtRes!Y338</f>
        <v>57.12</v>
      </c>
      <c r="F617" s="119"/>
      <c r="G617" s="120"/>
      <c r="H617" s="52">
        <f>SmtRes!Y338*Source!I78</f>
        <v>123.3792</v>
      </c>
      <c r="I617" s="53">
        <f>SmtRes!AC338</f>
        <v>0</v>
      </c>
      <c r="J617" s="54">
        <f>SmtRes!AC338*Source!I78*SmtRes!Y338</f>
        <v>0</v>
      </c>
    </row>
    <row r="618" spans="1:10" ht="31.5">
      <c r="A618" s="47"/>
      <c r="B618" s="61" t="str">
        <f>SmtRes!I339</f>
        <v>021102</v>
      </c>
      <c r="C618" s="50" t="str">
        <f>SmtRes!K339</f>
        <v>Краны на автомобильном ходу при работе на монтаже технологического оборудования 10 т</v>
      </c>
      <c r="D618" s="51" t="str">
        <f>SmtRes!O339</f>
        <v>маш.ч</v>
      </c>
      <c r="E618" s="55"/>
      <c r="F618" s="119">
        <f>SmtRes!Y339</f>
        <v>3.216</v>
      </c>
      <c r="G618" s="120"/>
      <c r="H618" s="52">
        <f>SmtRes!Y339*Source!I78</f>
        <v>6.946560000000001</v>
      </c>
      <c r="I618" s="51">
        <f>SmtRes!AB339</f>
        <v>410.67</v>
      </c>
      <c r="J618" s="54">
        <f>SmtRes!AB339*Source!I78*SmtRes!Y339</f>
        <v>2852.7437952000005</v>
      </c>
    </row>
    <row r="619" spans="1:10" ht="15.75">
      <c r="A619" s="47"/>
      <c r="B619" s="56"/>
      <c r="C619" s="57" t="s">
        <v>592</v>
      </c>
      <c r="D619" s="58"/>
      <c r="E619" s="59"/>
      <c r="F619" s="59"/>
      <c r="G619" s="60"/>
      <c r="H619" s="59"/>
      <c r="I619" s="62">
        <f>SmtRes!AC339</f>
        <v>66.28</v>
      </c>
      <c r="J619" s="54">
        <f>SmtRes!AC339*Source!I78*SmtRes!Y339</f>
        <v>460.4179968000001</v>
      </c>
    </row>
    <row r="620" spans="1:10" ht="31.5">
      <c r="A620" s="47"/>
      <c r="B620" s="61" t="str">
        <f>SmtRes!I340</f>
        <v>030902</v>
      </c>
      <c r="C620" s="50" t="str">
        <f>SmtRes!K340</f>
        <v>Подъемники гидравлические высотой подъема 10 м</v>
      </c>
      <c r="D620" s="51" t="str">
        <f>SmtRes!O340</f>
        <v>маш.-ч</v>
      </c>
      <c r="E620" s="55"/>
      <c r="F620" s="119">
        <f>SmtRes!Y340</f>
        <v>50.88</v>
      </c>
      <c r="G620" s="120"/>
      <c r="H620" s="52">
        <f>SmtRes!Y340*Source!I78</f>
        <v>109.90080000000002</v>
      </c>
      <c r="I620" s="51">
        <f>SmtRes!AB340</f>
        <v>94.34</v>
      </c>
      <c r="J620" s="54">
        <f>SmtRes!AB340*Source!I78*SmtRes!Y340</f>
        <v>10368.041472</v>
      </c>
    </row>
    <row r="621" spans="1:10" ht="15.75">
      <c r="A621" s="47"/>
      <c r="B621" s="56"/>
      <c r="C621" s="57" t="s">
        <v>592</v>
      </c>
      <c r="D621" s="58"/>
      <c r="E621" s="59"/>
      <c r="F621" s="59"/>
      <c r="G621" s="60"/>
      <c r="H621" s="59"/>
      <c r="I621" s="62">
        <f>SmtRes!AC340</f>
        <v>56.99</v>
      </c>
      <c r="J621" s="54">
        <f>SmtRes!AC340*Source!I78*SmtRes!Y340</f>
        <v>6263.246592000001</v>
      </c>
    </row>
    <row r="622" spans="1:10" ht="31.5">
      <c r="A622" s="47"/>
      <c r="B622" s="61" t="str">
        <f>SmtRes!I341</f>
        <v>400002</v>
      </c>
      <c r="C622" s="50" t="str">
        <f>SmtRes!K341</f>
        <v>Автомобили бортовые грузоподъемностью до 8 т</v>
      </c>
      <c r="D622" s="51" t="str">
        <f>SmtRes!O341</f>
        <v>маш.ч</v>
      </c>
      <c r="E622" s="55"/>
      <c r="F622" s="119">
        <f>SmtRes!Y341</f>
        <v>3.216</v>
      </c>
      <c r="G622" s="120"/>
      <c r="H622" s="52">
        <f>SmtRes!Y341*Source!I78</f>
        <v>6.946560000000001</v>
      </c>
      <c r="I622" s="51">
        <f>SmtRes!AB341</f>
        <v>290.01</v>
      </c>
      <c r="J622" s="54">
        <f>SmtRes!AB341*Source!I78*SmtRes!Y341</f>
        <v>2014.5718656000001</v>
      </c>
    </row>
    <row r="623" spans="1:10" ht="15.75">
      <c r="A623" s="47"/>
      <c r="B623" s="56"/>
      <c r="C623" s="57" t="s">
        <v>592</v>
      </c>
      <c r="D623" s="58"/>
      <c r="E623" s="59"/>
      <c r="F623" s="59"/>
      <c r="G623" s="60"/>
      <c r="H623" s="59"/>
      <c r="I623" s="62">
        <f>SmtRes!AC341</f>
        <v>104.55</v>
      </c>
      <c r="J623" s="54">
        <f>SmtRes!AC341*Source!I78*SmtRes!Y341</f>
        <v>726.2628480000001</v>
      </c>
    </row>
    <row r="624" spans="1:10" ht="15.75">
      <c r="A624" s="63"/>
      <c r="B624" s="64"/>
      <c r="C624" s="65" t="s">
        <v>593</v>
      </c>
      <c r="D624" s="58"/>
      <c r="E624" s="66"/>
      <c r="F624" s="67"/>
      <c r="G624" s="67"/>
      <c r="H624" s="66"/>
      <c r="I624" s="68"/>
      <c r="J624" s="71">
        <f>Source!Q78</f>
        <v>15235.36</v>
      </c>
    </row>
    <row r="625" spans="1:10" ht="15.75">
      <c r="A625" s="63"/>
      <c r="B625" s="69"/>
      <c r="C625" s="65" t="s">
        <v>594</v>
      </c>
      <c r="D625" s="70"/>
      <c r="E625" s="66"/>
      <c r="F625" s="67"/>
      <c r="G625" s="67"/>
      <c r="H625" s="66"/>
      <c r="I625" s="68"/>
      <c r="J625" s="71">
        <f>Source!R78</f>
        <v>7449.93</v>
      </c>
    </row>
    <row r="626" spans="1:10" ht="15.75">
      <c r="A626" s="47"/>
      <c r="B626" s="61" t="str">
        <f>SmtRes!I342</f>
        <v>101-0219</v>
      </c>
      <c r="C626" s="72" t="str">
        <f>SmtRes!K342</f>
        <v>Гипсовые вяжущие Г-3</v>
      </c>
      <c r="D626" s="51" t="str">
        <f>SmtRes!O342</f>
        <v>т</v>
      </c>
      <c r="E626" s="118">
        <f>SmtRes!Y342</f>
        <v>0.00315</v>
      </c>
      <c r="F626" s="119"/>
      <c r="G626" s="120"/>
      <c r="H626" s="52">
        <f>SmtRes!Y342*Source!I78</f>
        <v>0.006804</v>
      </c>
      <c r="I626" s="51">
        <f>SmtRes!AA342</f>
        <v>2861.52</v>
      </c>
      <c r="J626" s="54">
        <f>SmtRes!AA342*Source!I78*SmtRes!Y342</f>
        <v>19.46978208</v>
      </c>
    </row>
    <row r="627" spans="1:10" ht="15.75">
      <c r="A627" s="47"/>
      <c r="B627" s="61" t="str">
        <f>SmtRes!I343</f>
        <v>500-9113</v>
      </c>
      <c r="C627" s="72" t="str">
        <f>SmtRes!K343</f>
        <v>Шпильки</v>
      </c>
      <c r="D627" s="51" t="str">
        <f>SmtRes!O343</f>
        <v>шт.</v>
      </c>
      <c r="E627" s="118">
        <f>SmtRes!Y343</f>
        <v>204</v>
      </c>
      <c r="F627" s="119"/>
      <c r="G627" s="120"/>
      <c r="H627" s="52">
        <f>SmtRes!Y343*Source!I78</f>
        <v>440.64000000000004</v>
      </c>
      <c r="I627" s="51">
        <f>SmtRes!AA343</f>
        <v>0</v>
      </c>
      <c r="J627" s="54">
        <f>SmtRes!AA343*Source!I78*SmtRes!Y343</f>
        <v>0</v>
      </c>
    </row>
    <row r="628" spans="1:10" ht="15.75">
      <c r="A628" s="47"/>
      <c r="B628" s="61" t="str">
        <f>SmtRes!I344</f>
        <v>500-9129</v>
      </c>
      <c r="C628" s="72" t="str">
        <f>SmtRes!K344</f>
        <v>Розетки потолочные</v>
      </c>
      <c r="D628" s="51" t="str">
        <f>SmtRes!O344</f>
        <v>100 шт.</v>
      </c>
      <c r="E628" s="118">
        <f>SmtRes!Y344</f>
        <v>2.04</v>
      </c>
      <c r="F628" s="119"/>
      <c r="G628" s="120"/>
      <c r="H628" s="52">
        <f>SmtRes!Y344*Source!I78</f>
        <v>4.4064000000000005</v>
      </c>
      <c r="I628" s="51">
        <f>SmtRes!AA344</f>
        <v>1048.05</v>
      </c>
      <c r="J628" s="54">
        <f>SmtRes!AA344*Source!I78*SmtRes!Y344</f>
        <v>4618.12752</v>
      </c>
    </row>
    <row r="629" spans="1:10" ht="15.75">
      <c r="A629" s="47"/>
      <c r="B629" s="61" t="str">
        <f>SmtRes!I345</f>
        <v>500-9264</v>
      </c>
      <c r="C629" s="72" t="str">
        <f>SmtRes!K345</f>
        <v>Трубка полихлорвиниловая</v>
      </c>
      <c r="D629" s="51" t="str">
        <f>SmtRes!O345</f>
        <v>кг</v>
      </c>
      <c r="E629" s="118">
        <f>SmtRes!Y345</f>
        <v>2.8</v>
      </c>
      <c r="F629" s="119"/>
      <c r="G629" s="120"/>
      <c r="H629" s="52">
        <f>SmtRes!Y345*Source!I78</f>
        <v>6.048</v>
      </c>
      <c r="I629" s="51">
        <f>SmtRes!AA345</f>
        <v>35.7</v>
      </c>
      <c r="J629" s="54">
        <f>SmtRes!AA345*Source!I78*SmtRes!Y345</f>
        <v>215.9136</v>
      </c>
    </row>
    <row r="630" spans="1:10" ht="15.75">
      <c r="A630" s="47"/>
      <c r="B630" s="73"/>
      <c r="C630" s="74" t="s">
        <v>595</v>
      </c>
      <c r="D630" s="48"/>
      <c r="E630" s="75"/>
      <c r="F630" s="75"/>
      <c r="G630" s="76"/>
      <c r="H630" s="77"/>
      <c r="I630" s="78"/>
      <c r="J630" s="92">
        <f>Source!P78</f>
        <v>4853.51</v>
      </c>
    </row>
    <row r="631" spans="1:10" ht="15.75">
      <c r="A631" s="47"/>
      <c r="B631" s="79"/>
      <c r="C631" s="80" t="s">
        <v>114</v>
      </c>
      <c r="D631" s="93">
        <f>Source!AT78/100</f>
        <v>0.893</v>
      </c>
      <c r="E631" s="81"/>
      <c r="F631" s="82"/>
      <c r="G631" s="83"/>
      <c r="H631" s="84"/>
      <c r="I631" s="85"/>
      <c r="J631" s="94">
        <f>Source!X78</f>
        <v>20410.73</v>
      </c>
    </row>
    <row r="632" spans="1:10" ht="15.75">
      <c r="A632" s="47"/>
      <c r="B632" s="86"/>
      <c r="C632" s="87" t="s">
        <v>116</v>
      </c>
      <c r="D632" s="93">
        <f>Source!AU78/100</f>
        <v>0.65</v>
      </c>
      <c r="E632" s="81"/>
      <c r="F632" s="88"/>
      <c r="G632" s="89"/>
      <c r="H632" s="90"/>
      <c r="I632" s="91"/>
      <c r="J632" s="54">
        <f>Source!Y78</f>
        <v>14856.63</v>
      </c>
    </row>
    <row r="633" spans="1:10" ht="63">
      <c r="A633" s="46" t="str">
        <f>Source!E79</f>
        <v>17</v>
      </c>
      <c r="B633" s="42" t="str">
        <f>IF(Source!BJ79&lt;&gt;"",SUBSTITUTE(SUBSTITUTE(SUBSTITUTE(SUBSTITUTE(SUBSTITUTE(SUBSTITUTE(Source!BJ79,",",""),"сб."," "),"гл.","-"),"табл.","-"),"поз.","-"),"разд.","-"),Source!F79)&amp;" Кэмм*1,2"&amp;" Кзпм*1,2"&amp;" Козп*1,2"&amp;" Ктзс*1,2"&amp;" Ктзм*1,2"</f>
        <v>ГЭСНм  34-01-136-01 Кэмм*1,2 Кзпм*1,2 Козп*1,2 Ктзс*1,2 Ктзм*1,2</v>
      </c>
      <c r="C633" s="40" t="str">
        <f>Source!G79</f>
        <v>Бактерицидные облучатели. Облучатель бактерицидный: настенный</v>
      </c>
      <c r="D633" s="41" t="str">
        <f>IF(Source!DW79="",Source!H79,Source!DW79)</f>
        <v>1шт.</v>
      </c>
      <c r="E633" s="121" t="s">
        <v>591</v>
      </c>
      <c r="F633" s="121"/>
      <c r="G633" s="122"/>
      <c r="H633" s="43">
        <f>Source!I79</f>
        <v>10</v>
      </c>
      <c r="I633" s="44">
        <f>Source!AB79</f>
        <v>579.6840000000001</v>
      </c>
      <c r="J633" s="45">
        <f>Source!O79</f>
        <v>5796.84</v>
      </c>
    </row>
    <row r="634" spans="1:10" ht="15.75">
      <c r="A634" s="47"/>
      <c r="B634" s="49" t="str">
        <f>SmtRes!I346</f>
        <v>1-3.5</v>
      </c>
      <c r="C634" s="50" t="str">
        <f>SmtRes!K346</f>
        <v>Затраты труда рабочих, разряд работ 3.5</v>
      </c>
      <c r="D634" s="51" t="str">
        <f>SmtRes!O346</f>
        <v>чел.-ч</v>
      </c>
      <c r="E634" s="123">
        <f>SmtRes!Y346</f>
        <v>12.36</v>
      </c>
      <c r="F634" s="124"/>
      <c r="G634" s="125"/>
      <c r="H634" s="52">
        <f>SmtRes!Y346*Source!I79</f>
        <v>123.6</v>
      </c>
      <c r="I634" s="53">
        <f>SmtRes!AD346</f>
        <v>46.9</v>
      </c>
      <c r="J634" s="54">
        <f>SmtRes!AD346*Source!I79*SmtRes!Y346</f>
        <v>5796.84</v>
      </c>
    </row>
    <row r="635" spans="1:10" ht="15.75">
      <c r="A635" s="63"/>
      <c r="B635" s="64"/>
      <c r="C635" s="65" t="s">
        <v>593</v>
      </c>
      <c r="D635" s="58"/>
      <c r="E635" s="66"/>
      <c r="F635" s="67"/>
      <c r="G635" s="67"/>
      <c r="H635" s="66"/>
      <c r="I635" s="68"/>
      <c r="J635" s="71">
        <f>Source!Q79</f>
        <v>0</v>
      </c>
    </row>
    <row r="636" spans="1:10" ht="15.75">
      <c r="A636" s="63"/>
      <c r="B636" s="69"/>
      <c r="C636" s="65" t="s">
        <v>594</v>
      </c>
      <c r="D636" s="70"/>
      <c r="E636" s="66"/>
      <c r="F636" s="67"/>
      <c r="G636" s="67"/>
      <c r="H636" s="66"/>
      <c r="I636" s="68"/>
      <c r="J636" s="71">
        <f>Source!R79</f>
        <v>0</v>
      </c>
    </row>
    <row r="637" spans="1:10" ht="15.75">
      <c r="A637" s="47"/>
      <c r="B637" s="61" t="str">
        <f>SmtRes!I347</f>
        <v>411-0041</v>
      </c>
      <c r="C637" s="72" t="str">
        <f>SmtRes!K347</f>
        <v>Электроэнергия</v>
      </c>
      <c r="D637" s="51" t="str">
        <f>SmtRes!O347</f>
        <v>КВТ-Ч</v>
      </c>
      <c r="E637" s="118">
        <f>SmtRes!Y347</f>
        <v>0.49</v>
      </c>
      <c r="F637" s="119"/>
      <c r="G637" s="120"/>
      <c r="H637" s="52">
        <f>SmtRes!Y347*Source!I79</f>
        <v>4.9</v>
      </c>
      <c r="I637" s="51">
        <f>SmtRes!AA347</f>
        <v>0</v>
      </c>
      <c r="J637" s="54">
        <f>SmtRes!AA347*Source!I79*SmtRes!Y347</f>
        <v>0</v>
      </c>
    </row>
    <row r="638" spans="1:10" ht="15.75">
      <c r="A638" s="47"/>
      <c r="B638" s="73"/>
      <c r="C638" s="74" t="s">
        <v>595</v>
      </c>
      <c r="D638" s="48"/>
      <c r="E638" s="75"/>
      <c r="F638" s="75"/>
      <c r="G638" s="76"/>
      <c r="H638" s="77"/>
      <c r="I638" s="78"/>
      <c r="J638" s="92">
        <f>Source!P79</f>
        <v>0</v>
      </c>
    </row>
    <row r="639" spans="1:10" ht="15.75">
      <c r="A639" s="47"/>
      <c r="B639" s="79"/>
      <c r="C639" s="80" t="s">
        <v>114</v>
      </c>
      <c r="D639" s="93">
        <f>Source!AT79/100</f>
        <v>0.7519999999999999</v>
      </c>
      <c r="E639" s="81"/>
      <c r="F639" s="82"/>
      <c r="G639" s="83"/>
      <c r="H639" s="84"/>
      <c r="I639" s="85"/>
      <c r="J639" s="94">
        <f>Source!X79</f>
        <v>4359.22</v>
      </c>
    </row>
    <row r="640" spans="1:10" ht="15.75">
      <c r="A640" s="47"/>
      <c r="B640" s="86"/>
      <c r="C640" s="87" t="s">
        <v>116</v>
      </c>
      <c r="D640" s="93">
        <f>Source!AU79/100</f>
        <v>0.6</v>
      </c>
      <c r="E640" s="81"/>
      <c r="F640" s="88"/>
      <c r="G640" s="89"/>
      <c r="H640" s="90"/>
      <c r="I640" s="91"/>
      <c r="J640" s="54">
        <f>Source!Y79</f>
        <v>3478.1</v>
      </c>
    </row>
    <row r="641" spans="1:10" ht="78.75">
      <c r="A641" s="46" t="str">
        <f>Source!E80</f>
        <v>18</v>
      </c>
      <c r="B641" s="42" t="str">
        <f>IF(Source!BJ80&lt;&gt;"",SUBSTITUTE(SUBSTITUTE(SUBSTITUTE(SUBSTITUTE(SUBSTITUTE(SUBSTITUTE(Source!BJ80,",",""),"сб."," "),"гл.","-"),"табл.","-"),"поз.","-"),"разд.","-"),Source!F80)&amp;" Кэмм)*1,2"&amp;" Кзпм)*1,2"&amp;" Козп)*1,2"&amp;" Ктзс)*1,2"&amp;" Ктзм)*1,2"</f>
        <v>ГЭСНм  08-03-594-3 Кэмм)*1,2 Кзпм)*1,2 Козп)*1,2 Ктзс)*1,2 Ктзм)*1,2</v>
      </c>
      <c r="C641" s="40" t="str">
        <f>Source!G80</f>
        <v>Светильники с люминесцентными лампами:  Светильник отдельно устанавливаемый на штырях с количеством ламп в светильнике до 4</v>
      </c>
      <c r="D641" s="41" t="str">
        <f>IF(Source!DW80="",Source!H80,Source!DW80)</f>
        <v>100 шт.</v>
      </c>
      <c r="E641" s="121" t="s">
        <v>591</v>
      </c>
      <c r="F641" s="121"/>
      <c r="G641" s="122"/>
      <c r="H641" s="43">
        <f>Source!I80</f>
        <v>0.08</v>
      </c>
      <c r="I641" s="44">
        <f>Source!AB80</f>
        <v>22488.220428</v>
      </c>
      <c r="J641" s="45">
        <f>Source!O80</f>
        <v>1799.06</v>
      </c>
    </row>
    <row r="642" spans="1:10" ht="15.75">
      <c r="A642" s="47"/>
      <c r="B642" s="49" t="str">
        <f>SmtRes!I348</f>
        <v>1-4.2</v>
      </c>
      <c r="C642" s="50" t="str">
        <f>SmtRes!K348</f>
        <v>Затраты труда рабочих, разряд работ 4.2</v>
      </c>
      <c r="D642" s="51" t="str">
        <f>SmtRes!O348</f>
        <v>чел.-ч</v>
      </c>
      <c r="E642" s="123">
        <f>SmtRes!Y348</f>
        <v>202.8</v>
      </c>
      <c r="F642" s="124"/>
      <c r="G642" s="125"/>
      <c r="H642" s="52">
        <f>SmtRes!Y348*Source!I80</f>
        <v>16.224</v>
      </c>
      <c r="I642" s="53">
        <f>SmtRes!AD348</f>
        <v>51.24</v>
      </c>
      <c r="J642" s="54">
        <f>SmtRes!AD348*Source!I80*SmtRes!Y348</f>
        <v>831.3177600000001</v>
      </c>
    </row>
    <row r="643" spans="1:10" ht="15.75">
      <c r="A643" s="47"/>
      <c r="B643" s="49" t="str">
        <f>SmtRes!I349</f>
        <v>2</v>
      </c>
      <c r="C643" s="50" t="str">
        <f>SmtRes!K349</f>
        <v>Затраты труда машинистов</v>
      </c>
      <c r="D643" s="51" t="str">
        <f>SmtRes!O349</f>
        <v>чел.час</v>
      </c>
      <c r="E643" s="118">
        <f>SmtRes!Y349</f>
        <v>78.12</v>
      </c>
      <c r="F643" s="119"/>
      <c r="G643" s="120"/>
      <c r="H643" s="52">
        <f>SmtRes!Y349*Source!I80</f>
        <v>6.249600000000001</v>
      </c>
      <c r="I643" s="53">
        <f>SmtRes!AC349</f>
        <v>0</v>
      </c>
      <c r="J643" s="54">
        <f>SmtRes!AC349*Source!I80*SmtRes!Y349</f>
        <v>0</v>
      </c>
    </row>
    <row r="644" spans="1:10" ht="31.5">
      <c r="A644" s="47"/>
      <c r="B644" s="61" t="str">
        <f>SmtRes!I350</f>
        <v>021102</v>
      </c>
      <c r="C644" s="50" t="str">
        <f>SmtRes!K350</f>
        <v>Краны на автомобильном ходу при работе на монтаже технологического оборудования 10 т</v>
      </c>
      <c r="D644" s="51" t="str">
        <f>SmtRes!O350</f>
        <v>маш.ч</v>
      </c>
      <c r="E644" s="55"/>
      <c r="F644" s="119">
        <f>SmtRes!Y350</f>
        <v>4.848</v>
      </c>
      <c r="G644" s="120"/>
      <c r="H644" s="52">
        <f>SmtRes!Y350*Source!I80</f>
        <v>0.38784</v>
      </c>
      <c r="I644" s="51">
        <f>SmtRes!AB350</f>
        <v>410.67</v>
      </c>
      <c r="J644" s="54">
        <f>SmtRes!AB350*Source!I80*SmtRes!Y350</f>
        <v>159.2742528</v>
      </c>
    </row>
    <row r="645" spans="1:10" ht="15.75">
      <c r="A645" s="47"/>
      <c r="B645" s="56"/>
      <c r="C645" s="57" t="s">
        <v>592</v>
      </c>
      <c r="D645" s="58"/>
      <c r="E645" s="59"/>
      <c r="F645" s="59"/>
      <c r="G645" s="60"/>
      <c r="H645" s="59"/>
      <c r="I645" s="62">
        <f>SmtRes!AC350</f>
        <v>66.28</v>
      </c>
      <c r="J645" s="54">
        <f>SmtRes!AC350*Source!I80*SmtRes!Y350</f>
        <v>25.706035200000002</v>
      </c>
    </row>
    <row r="646" spans="1:10" ht="31.5">
      <c r="A646" s="47"/>
      <c r="B646" s="61" t="str">
        <f>SmtRes!I351</f>
        <v>030902</v>
      </c>
      <c r="C646" s="50" t="str">
        <f>SmtRes!K351</f>
        <v>Подъемники гидравлические высотой подъема 10 м</v>
      </c>
      <c r="D646" s="51" t="str">
        <f>SmtRes!O351</f>
        <v>маш.-ч</v>
      </c>
      <c r="E646" s="55"/>
      <c r="F646" s="119">
        <f>SmtRes!Y351</f>
        <v>68.4</v>
      </c>
      <c r="G646" s="120"/>
      <c r="H646" s="52">
        <f>SmtRes!Y351*Source!I80</f>
        <v>5.472</v>
      </c>
      <c r="I646" s="51">
        <f>SmtRes!AB351</f>
        <v>94.34</v>
      </c>
      <c r="J646" s="54">
        <f>SmtRes!AB351*Source!I80*SmtRes!Y351</f>
        <v>516.2284800000001</v>
      </c>
    </row>
    <row r="647" spans="1:10" ht="15.75">
      <c r="A647" s="47"/>
      <c r="B647" s="56"/>
      <c r="C647" s="57" t="s">
        <v>592</v>
      </c>
      <c r="D647" s="58"/>
      <c r="E647" s="59"/>
      <c r="F647" s="59"/>
      <c r="G647" s="60"/>
      <c r="H647" s="59"/>
      <c r="I647" s="62">
        <f>SmtRes!AC351</f>
        <v>56.99</v>
      </c>
      <c r="J647" s="54">
        <f>SmtRes!AC351*Source!I80*SmtRes!Y351</f>
        <v>311.8492800000001</v>
      </c>
    </row>
    <row r="648" spans="1:10" ht="31.5">
      <c r="A648" s="47"/>
      <c r="B648" s="61" t="str">
        <f>SmtRes!I352</f>
        <v>400002</v>
      </c>
      <c r="C648" s="50" t="str">
        <f>SmtRes!K352</f>
        <v>Автомобили бортовые грузоподъемностью до 8 т</v>
      </c>
      <c r="D648" s="51" t="str">
        <f>SmtRes!O352</f>
        <v>маш.ч</v>
      </c>
      <c r="E648" s="55"/>
      <c r="F648" s="119">
        <f>SmtRes!Y352</f>
        <v>4.848</v>
      </c>
      <c r="G648" s="120"/>
      <c r="H648" s="52">
        <f>SmtRes!Y352*Source!I80</f>
        <v>0.38784</v>
      </c>
      <c r="I648" s="51">
        <f>SmtRes!AB352</f>
        <v>290.01</v>
      </c>
      <c r="J648" s="54">
        <f>SmtRes!AB352*Source!I80*SmtRes!Y352</f>
        <v>112.4774784</v>
      </c>
    </row>
    <row r="649" spans="1:10" ht="15.75">
      <c r="A649" s="47"/>
      <c r="B649" s="56"/>
      <c r="C649" s="57" t="s">
        <v>592</v>
      </c>
      <c r="D649" s="58"/>
      <c r="E649" s="59"/>
      <c r="F649" s="59"/>
      <c r="G649" s="60"/>
      <c r="H649" s="59"/>
      <c r="I649" s="62">
        <f>SmtRes!AC352</f>
        <v>104.55</v>
      </c>
      <c r="J649" s="54">
        <f>SmtRes!AC352*Source!I80*SmtRes!Y352</f>
        <v>40.548672</v>
      </c>
    </row>
    <row r="650" spans="1:10" ht="15.75">
      <c r="A650" s="63"/>
      <c r="B650" s="64"/>
      <c r="C650" s="65" t="s">
        <v>593</v>
      </c>
      <c r="D650" s="58"/>
      <c r="E650" s="66"/>
      <c r="F650" s="67"/>
      <c r="G650" s="67"/>
      <c r="H650" s="66"/>
      <c r="I650" s="68"/>
      <c r="J650" s="71">
        <f>Source!Q80</f>
        <v>787.98</v>
      </c>
    </row>
    <row r="651" spans="1:10" ht="15.75">
      <c r="A651" s="63"/>
      <c r="B651" s="69"/>
      <c r="C651" s="65" t="s">
        <v>594</v>
      </c>
      <c r="D651" s="70"/>
      <c r="E651" s="66"/>
      <c r="F651" s="67"/>
      <c r="G651" s="67"/>
      <c r="H651" s="66"/>
      <c r="I651" s="68"/>
      <c r="J651" s="71">
        <f>Source!R80</f>
        <v>378.1</v>
      </c>
    </row>
    <row r="652" spans="1:10" ht="15.75">
      <c r="A652" s="47"/>
      <c r="B652" s="61" t="str">
        <f>SmtRes!I353</f>
        <v>101-0219</v>
      </c>
      <c r="C652" s="72" t="str">
        <f>SmtRes!K353</f>
        <v>Гипсовые вяжущие Г-3</v>
      </c>
      <c r="D652" s="51" t="str">
        <f>SmtRes!O353</f>
        <v>т</v>
      </c>
      <c r="E652" s="118">
        <f>SmtRes!Y353</f>
        <v>0.00315</v>
      </c>
      <c r="F652" s="119"/>
      <c r="G652" s="120"/>
      <c r="H652" s="52">
        <f>SmtRes!Y353*Source!I80</f>
        <v>0.000252</v>
      </c>
      <c r="I652" s="51">
        <f>SmtRes!AA353</f>
        <v>2861.52</v>
      </c>
      <c r="J652" s="54">
        <f>SmtRes!AA353*Source!I80*SmtRes!Y353</f>
        <v>0.72110304</v>
      </c>
    </row>
    <row r="653" spans="1:10" ht="15.75">
      <c r="A653" s="47"/>
      <c r="B653" s="61" t="str">
        <f>SmtRes!I354</f>
        <v>500-9113</v>
      </c>
      <c r="C653" s="72" t="str">
        <f>SmtRes!K354</f>
        <v>Шпильки</v>
      </c>
      <c r="D653" s="51" t="str">
        <f>SmtRes!O354</f>
        <v>шт.</v>
      </c>
      <c r="E653" s="118">
        <f>SmtRes!Y354</f>
        <v>204</v>
      </c>
      <c r="F653" s="119"/>
      <c r="G653" s="120"/>
      <c r="H653" s="52">
        <f>SmtRes!Y354*Source!I80</f>
        <v>16.32</v>
      </c>
      <c r="I653" s="51">
        <f>SmtRes!AA354</f>
        <v>0</v>
      </c>
      <c r="J653" s="54">
        <f>SmtRes!AA354*Source!I80*SmtRes!Y354</f>
        <v>0</v>
      </c>
    </row>
    <row r="654" spans="1:10" ht="15.75">
      <c r="A654" s="47"/>
      <c r="B654" s="61" t="str">
        <f>SmtRes!I355</f>
        <v>500-9129</v>
      </c>
      <c r="C654" s="72" t="str">
        <f>SmtRes!K355</f>
        <v>Розетки потолочные</v>
      </c>
      <c r="D654" s="51" t="str">
        <f>SmtRes!O355</f>
        <v>100 шт.</v>
      </c>
      <c r="E654" s="118">
        <f>SmtRes!Y355</f>
        <v>2.04</v>
      </c>
      <c r="F654" s="119"/>
      <c r="G654" s="120"/>
      <c r="H654" s="52">
        <f>SmtRes!Y355*Source!I80</f>
        <v>0.1632</v>
      </c>
      <c r="I654" s="51">
        <f>SmtRes!AA355</f>
        <v>1048.05</v>
      </c>
      <c r="J654" s="54">
        <f>SmtRes!AA355*Source!I80*SmtRes!Y355</f>
        <v>171.04175999999998</v>
      </c>
    </row>
    <row r="655" spans="1:10" ht="15.75">
      <c r="A655" s="47"/>
      <c r="B655" s="61" t="str">
        <f>SmtRes!I356</f>
        <v>500-9264</v>
      </c>
      <c r="C655" s="72" t="str">
        <f>SmtRes!K356</f>
        <v>Трубка полихлорвиниловая</v>
      </c>
      <c r="D655" s="51" t="str">
        <f>SmtRes!O356</f>
        <v>кг</v>
      </c>
      <c r="E655" s="118">
        <f>SmtRes!Y356</f>
        <v>2.8</v>
      </c>
      <c r="F655" s="119"/>
      <c r="G655" s="120"/>
      <c r="H655" s="52">
        <f>SmtRes!Y356*Source!I80</f>
        <v>0.22399999999999998</v>
      </c>
      <c r="I655" s="51">
        <f>SmtRes!AA356</f>
        <v>35.7</v>
      </c>
      <c r="J655" s="54">
        <f>SmtRes!AA356*Source!I80*SmtRes!Y356</f>
        <v>7.9968</v>
      </c>
    </row>
    <row r="656" spans="1:10" ht="15.75">
      <c r="A656" s="47"/>
      <c r="B656" s="73"/>
      <c r="C656" s="74" t="s">
        <v>595</v>
      </c>
      <c r="D656" s="48"/>
      <c r="E656" s="75"/>
      <c r="F656" s="75"/>
      <c r="G656" s="76"/>
      <c r="H656" s="77"/>
      <c r="I656" s="78"/>
      <c r="J656" s="92">
        <f>Source!P80</f>
        <v>179.76</v>
      </c>
    </row>
    <row r="657" spans="1:10" ht="15.75">
      <c r="A657" s="47"/>
      <c r="B657" s="79"/>
      <c r="C657" s="80" t="s">
        <v>114</v>
      </c>
      <c r="D657" s="93">
        <f>Source!AT80/100</f>
        <v>0.893</v>
      </c>
      <c r="E657" s="81"/>
      <c r="F657" s="82"/>
      <c r="G657" s="83"/>
      <c r="H657" s="84"/>
      <c r="I657" s="85"/>
      <c r="J657" s="94">
        <f>Source!X80</f>
        <v>1080.01</v>
      </c>
    </row>
    <row r="658" spans="1:10" ht="15.75">
      <c r="A658" s="47"/>
      <c r="B658" s="86"/>
      <c r="C658" s="87" t="s">
        <v>116</v>
      </c>
      <c r="D658" s="93">
        <f>Source!AU80/100</f>
        <v>0.65</v>
      </c>
      <c r="E658" s="81"/>
      <c r="F658" s="88"/>
      <c r="G658" s="89"/>
      <c r="H658" s="90"/>
      <c r="I658" s="91"/>
      <c r="J658" s="54">
        <f>Source!Y80</f>
        <v>786.12</v>
      </c>
    </row>
    <row r="659" spans="1:10" ht="63">
      <c r="A659" s="46" t="str">
        <f>Source!E81</f>
        <v>19</v>
      </c>
      <c r="B659" s="42" t="str">
        <f>IF(Source!BJ81&lt;&gt;"",SUBSTITUTE(SUBSTITUTE(SUBSTITUTE(SUBSTITUTE(SUBSTITUTE(SUBSTITUTE(Source!BJ81,",",""),"сб."," "),"гл.","-"),"табл.","-"),"поз.","-"),"разд.","-"),Source!F81)&amp;" Кэмм*1,2"&amp;" Кзпм*1,2"&amp;" Козп*1,2"&amp;" Ктзс*1,2"&amp;" Ктзм*1,2"</f>
        <v>ГЭСНм  08-03-593-10 Кэмм*1,2 Кзпм*1,2 Козп*1,2 Ктзс*1,2 Ктзм*1,2</v>
      </c>
      <c r="C659" s="40" t="str">
        <f>Source!G81</f>
        <v>Светильники для ламп накаливания: Световые настенные указатели</v>
      </c>
      <c r="D659" s="41" t="str">
        <f>IF(Source!DW81="",Source!H81,Source!DW81)</f>
        <v>100 шт.</v>
      </c>
      <c r="E659" s="121" t="s">
        <v>591</v>
      </c>
      <c r="F659" s="121"/>
      <c r="G659" s="122"/>
      <c r="H659" s="43">
        <f>Source!I81</f>
        <v>0.25</v>
      </c>
      <c r="I659" s="44">
        <f>Source!AB81</f>
        <v>8573.1953124</v>
      </c>
      <c r="J659" s="45">
        <f>Source!O81</f>
        <v>2143.29</v>
      </c>
    </row>
    <row r="660" spans="1:10" ht="15.75">
      <c r="A660" s="47"/>
      <c r="B660" s="49" t="str">
        <f>SmtRes!I357</f>
        <v>1-4.2</v>
      </c>
      <c r="C660" s="50" t="str">
        <f>SmtRes!K357</f>
        <v>Затраты труда рабочих, разряд работ 4.2</v>
      </c>
      <c r="D660" s="51" t="str">
        <f>SmtRes!O357</f>
        <v>чел.-ч</v>
      </c>
      <c r="E660" s="123">
        <f>SmtRes!Y357</f>
        <v>117.84</v>
      </c>
      <c r="F660" s="124"/>
      <c r="G660" s="125"/>
      <c r="H660" s="52">
        <f>SmtRes!Y357*Source!I81</f>
        <v>29.46</v>
      </c>
      <c r="I660" s="53">
        <f>SmtRes!AD357</f>
        <v>51.24</v>
      </c>
      <c r="J660" s="54">
        <f>SmtRes!AD357*Source!I81*SmtRes!Y357</f>
        <v>1509.5304</v>
      </c>
    </row>
    <row r="661" spans="1:10" ht="15.75">
      <c r="A661" s="47"/>
      <c r="B661" s="49" t="str">
        <f>SmtRes!I358</f>
        <v>2</v>
      </c>
      <c r="C661" s="50" t="str">
        <f>SmtRes!K358</f>
        <v>Затраты труда машинистов</v>
      </c>
      <c r="D661" s="51" t="str">
        <f>SmtRes!O358</f>
        <v>чел.час</v>
      </c>
      <c r="E661" s="118">
        <f>SmtRes!Y358</f>
        <v>2.688</v>
      </c>
      <c r="F661" s="119"/>
      <c r="G661" s="120"/>
      <c r="H661" s="52">
        <f>SmtRes!Y358*Source!I81</f>
        <v>0.672</v>
      </c>
      <c r="I661" s="53">
        <f>SmtRes!AC358</f>
        <v>0</v>
      </c>
      <c r="J661" s="54">
        <f>SmtRes!AC358*Source!I81*SmtRes!Y358</f>
        <v>0</v>
      </c>
    </row>
    <row r="662" spans="1:10" ht="31.5">
      <c r="A662" s="47"/>
      <c r="B662" s="61" t="str">
        <f>SmtRes!I359</f>
        <v>021102</v>
      </c>
      <c r="C662" s="50" t="str">
        <f>SmtRes!K359</f>
        <v>Краны на автомобильном ходу при работе на монтаже технологического оборудования 10 т</v>
      </c>
      <c r="D662" s="51" t="str">
        <f>SmtRes!O359</f>
        <v>маш.ч</v>
      </c>
      <c r="E662" s="55"/>
      <c r="F662" s="119">
        <f>SmtRes!Y359</f>
        <v>1.344</v>
      </c>
      <c r="G662" s="120"/>
      <c r="H662" s="52">
        <f>SmtRes!Y359*Source!I81</f>
        <v>0.336</v>
      </c>
      <c r="I662" s="51">
        <f>SmtRes!AB359</f>
        <v>410.67</v>
      </c>
      <c r="J662" s="54">
        <f>SmtRes!AB359*Source!I81*SmtRes!Y359</f>
        <v>137.98512000000002</v>
      </c>
    </row>
    <row r="663" spans="1:10" ht="15.75">
      <c r="A663" s="47"/>
      <c r="B663" s="56"/>
      <c r="C663" s="57" t="s">
        <v>592</v>
      </c>
      <c r="D663" s="58"/>
      <c r="E663" s="59"/>
      <c r="F663" s="59"/>
      <c r="G663" s="60"/>
      <c r="H663" s="59"/>
      <c r="I663" s="62">
        <f>SmtRes!AC359</f>
        <v>66.28</v>
      </c>
      <c r="J663" s="54">
        <f>SmtRes!AC359*Source!I81*SmtRes!Y359</f>
        <v>22.27008</v>
      </c>
    </row>
    <row r="664" spans="1:10" ht="31.5">
      <c r="A664" s="47"/>
      <c r="B664" s="61" t="str">
        <f>SmtRes!I360</f>
        <v>040502</v>
      </c>
      <c r="C664" s="50" t="str">
        <f>SmtRes!K360</f>
        <v>Установки для сварки ручной дуговой (постоянного тока)</v>
      </c>
      <c r="D664" s="51" t="str">
        <f>SmtRes!O360</f>
        <v>маш.-ч</v>
      </c>
      <c r="E664" s="55"/>
      <c r="F664" s="119">
        <f>SmtRes!Y360</f>
        <v>30.72</v>
      </c>
      <c r="G664" s="120"/>
      <c r="H664" s="52">
        <f>SmtRes!Y360*Source!I81</f>
        <v>7.68</v>
      </c>
      <c r="I664" s="51">
        <f>SmtRes!AB360</f>
        <v>15.45</v>
      </c>
      <c r="J664" s="54">
        <f>SmtRes!AB360*Source!I81*SmtRes!Y360</f>
        <v>118.65599999999999</v>
      </c>
    </row>
    <row r="665" spans="1:10" ht="15.75">
      <c r="A665" s="47"/>
      <c r="B665" s="56"/>
      <c r="C665" s="57" t="s">
        <v>592</v>
      </c>
      <c r="D665" s="58"/>
      <c r="E665" s="59"/>
      <c r="F665" s="59"/>
      <c r="G665" s="60"/>
      <c r="H665" s="59"/>
      <c r="I665" s="62">
        <f>SmtRes!AC360</f>
        <v>0</v>
      </c>
      <c r="J665" s="54">
        <f>SmtRes!AC360*Source!I81*SmtRes!Y360</f>
        <v>0</v>
      </c>
    </row>
    <row r="666" spans="1:10" ht="31.5">
      <c r="A666" s="47"/>
      <c r="B666" s="61" t="str">
        <f>SmtRes!I361</f>
        <v>400002</v>
      </c>
      <c r="C666" s="50" t="str">
        <f>SmtRes!K361</f>
        <v>Автомобили бортовые грузоподъемностью до 8 т</v>
      </c>
      <c r="D666" s="51" t="str">
        <f>SmtRes!O361</f>
        <v>маш.ч</v>
      </c>
      <c r="E666" s="55"/>
      <c r="F666" s="119">
        <f>SmtRes!Y361</f>
        <v>1.344</v>
      </c>
      <c r="G666" s="120"/>
      <c r="H666" s="52">
        <f>SmtRes!Y361*Source!I81</f>
        <v>0.336</v>
      </c>
      <c r="I666" s="51">
        <f>SmtRes!AB361</f>
        <v>290.01</v>
      </c>
      <c r="J666" s="54">
        <f>SmtRes!AB361*Source!I81*SmtRes!Y361</f>
        <v>97.44336</v>
      </c>
    </row>
    <row r="667" spans="1:10" ht="15.75">
      <c r="A667" s="47"/>
      <c r="B667" s="56"/>
      <c r="C667" s="57" t="s">
        <v>592</v>
      </c>
      <c r="D667" s="58"/>
      <c r="E667" s="59"/>
      <c r="F667" s="59"/>
      <c r="G667" s="60"/>
      <c r="H667" s="59"/>
      <c r="I667" s="62">
        <f>SmtRes!AC361</f>
        <v>104.55</v>
      </c>
      <c r="J667" s="54">
        <f>SmtRes!AC361*Source!I81*SmtRes!Y361</f>
        <v>35.1288</v>
      </c>
    </row>
    <row r="668" spans="1:10" ht="15.75">
      <c r="A668" s="63"/>
      <c r="B668" s="64"/>
      <c r="C668" s="65" t="s">
        <v>593</v>
      </c>
      <c r="D668" s="58"/>
      <c r="E668" s="66"/>
      <c r="F668" s="67"/>
      <c r="G668" s="67"/>
      <c r="H668" s="66"/>
      <c r="I668" s="68"/>
      <c r="J668" s="71">
        <f>Source!Q81</f>
        <v>354.08</v>
      </c>
    </row>
    <row r="669" spans="1:10" ht="15.75">
      <c r="A669" s="63"/>
      <c r="B669" s="69"/>
      <c r="C669" s="65" t="s">
        <v>594</v>
      </c>
      <c r="D669" s="70"/>
      <c r="E669" s="66"/>
      <c r="F669" s="67"/>
      <c r="G669" s="67"/>
      <c r="H669" s="66"/>
      <c r="I669" s="68"/>
      <c r="J669" s="71">
        <f>Source!R81</f>
        <v>57.4</v>
      </c>
    </row>
    <row r="670" spans="1:10" ht="15.75">
      <c r="A670" s="47"/>
      <c r="B670" s="61" t="str">
        <f>SmtRes!I362</f>
        <v>101-9103</v>
      </c>
      <c r="C670" s="72" t="str">
        <f>SmtRes!K362</f>
        <v>Дюбели распорные</v>
      </c>
      <c r="D670" s="51" t="str">
        <f>SmtRes!O362</f>
        <v>100 шт.</v>
      </c>
      <c r="E670" s="118">
        <f>SmtRes!Y362</f>
        <v>4.08</v>
      </c>
      <c r="F670" s="119"/>
      <c r="G670" s="120"/>
      <c r="H670" s="52">
        <f>SmtRes!Y362*Source!I81</f>
        <v>1.02</v>
      </c>
      <c r="I670" s="51">
        <f>SmtRes!AA362</f>
        <v>206.3</v>
      </c>
      <c r="J670" s="54">
        <f>SmtRes!AA362*Source!I81*SmtRes!Y362</f>
        <v>210.42600000000002</v>
      </c>
    </row>
    <row r="671" spans="1:10" ht="47.25">
      <c r="A671" s="47"/>
      <c r="B671" s="61" t="str">
        <f>SmtRes!I363</f>
        <v>507-0001</v>
      </c>
      <c r="C671" s="72" t="str">
        <f>SmtRes!K363</f>
        <v>Провода неизолированные для воздушных линий электропередачи медные марки М, сечением 4 мм2</v>
      </c>
      <c r="D671" s="51" t="str">
        <f>SmtRes!O363</f>
        <v>т</v>
      </c>
      <c r="E671" s="118">
        <f>SmtRes!Y363</f>
        <v>0.00153</v>
      </c>
      <c r="F671" s="119"/>
      <c r="G671" s="120"/>
      <c r="H671" s="52">
        <f>SmtRes!Y363*Source!I81</f>
        <v>0.0003825</v>
      </c>
      <c r="I671" s="51">
        <f>SmtRes!AA363</f>
        <v>161019.08</v>
      </c>
      <c r="J671" s="54">
        <f>SmtRes!AA363*Source!I81*SmtRes!Y363</f>
        <v>61.58979809999999</v>
      </c>
    </row>
    <row r="672" spans="1:10" ht="47.25">
      <c r="A672" s="47"/>
      <c r="B672" s="61" t="str">
        <f>SmtRes!I364</f>
        <v>544-0089</v>
      </c>
      <c r="C672" s="72" t="str">
        <f>SmtRes!K364</f>
        <v>Лента липкая изоляционная на поликасиновом компаунде марки ЛСЭПЛ, шириной 20-30 мм, толщиной от 0,14 до 0,19 мм включительно</v>
      </c>
      <c r="D672" s="51" t="str">
        <f>SmtRes!O364</f>
        <v>кг</v>
      </c>
      <c r="E672" s="118">
        <f>SmtRes!Y364</f>
        <v>0.21</v>
      </c>
      <c r="F672" s="119"/>
      <c r="G672" s="120"/>
      <c r="H672" s="52">
        <f>SmtRes!Y364*Source!I81</f>
        <v>0.0525</v>
      </c>
      <c r="I672" s="51">
        <f>SmtRes!AA364</f>
        <v>146.06</v>
      </c>
      <c r="J672" s="54">
        <f>SmtRes!AA364*Source!I81*SmtRes!Y364</f>
        <v>7.66815</v>
      </c>
    </row>
    <row r="673" spans="1:10" ht="15.75">
      <c r="A673" s="47"/>
      <c r="B673" s="73"/>
      <c r="C673" s="74" t="s">
        <v>595</v>
      </c>
      <c r="D673" s="48"/>
      <c r="E673" s="75"/>
      <c r="F673" s="75"/>
      <c r="G673" s="76"/>
      <c r="H673" s="77"/>
      <c r="I673" s="78"/>
      <c r="J673" s="92">
        <f>Source!P81</f>
        <v>279.68</v>
      </c>
    </row>
    <row r="674" spans="1:10" ht="15.75">
      <c r="A674" s="47"/>
      <c r="B674" s="79"/>
      <c r="C674" s="80" t="s">
        <v>114</v>
      </c>
      <c r="D674" s="93">
        <f>Source!AT81/100</f>
        <v>0.893</v>
      </c>
      <c r="E674" s="81"/>
      <c r="F674" s="82"/>
      <c r="G674" s="83"/>
      <c r="H674" s="84"/>
      <c r="I674" s="85"/>
      <c r="J674" s="94">
        <f>Source!X81</f>
        <v>1399.27</v>
      </c>
    </row>
    <row r="675" spans="1:10" ht="15.75">
      <c r="A675" s="47"/>
      <c r="B675" s="86"/>
      <c r="C675" s="87" t="s">
        <v>116</v>
      </c>
      <c r="D675" s="93">
        <f>Source!AU81/100</f>
        <v>0.65</v>
      </c>
      <c r="E675" s="81"/>
      <c r="F675" s="88"/>
      <c r="G675" s="89"/>
      <c r="H675" s="90"/>
      <c r="I675" s="91"/>
      <c r="J675" s="54">
        <f>Source!Y81</f>
        <v>1018.5</v>
      </c>
    </row>
    <row r="676" spans="1:10" ht="78.75">
      <c r="A676" s="46" t="str">
        <f>Source!E82</f>
        <v>20</v>
      </c>
      <c r="B676" s="42" t="str">
        <f>IF(Source!BJ82&lt;&gt;"",SUBSTITUTE(SUBSTITUTE(SUBSTITUTE(SUBSTITUTE(SUBSTITUTE(SUBSTITUTE(Source!BJ82,",",""),"сб."," "),"гл.","-"),"табл.","-"),"поз.","-"),"разд.","-"),Source!F82)&amp;" Кэмм)*1,2"&amp;" Кзпм)*1,2"&amp;" Козп)*1,2"&amp;" Ктзс)*1,2"&amp;" Ктзм)*1,2"</f>
        <v>ГЭСНм  08-03-591-8 Кэмм)*1,2 Кзпм)*1,2 Козп)*1,2 Ктзс)*1,2 Ктзм)*1,2</v>
      </c>
      <c r="C676" s="40" t="str">
        <f>Source!G82</f>
        <v>Выключатели, переключатели и штепсельные розетки:  Розетка штепсельная неутопленного типа при открытой проводке</v>
      </c>
      <c r="D676" s="41" t="str">
        <f>IF(Source!DW82="",Source!H82,Source!DW82)</f>
        <v>100 шт.</v>
      </c>
      <c r="E676" s="121" t="s">
        <v>591</v>
      </c>
      <c r="F676" s="121"/>
      <c r="G676" s="122"/>
      <c r="H676" s="43">
        <f>Source!I82</f>
        <v>1.14</v>
      </c>
      <c r="I676" s="44">
        <f>Source!AB82</f>
        <v>3125.83014</v>
      </c>
      <c r="J676" s="45">
        <f>Source!O82</f>
        <v>3563.45</v>
      </c>
    </row>
    <row r="677" spans="1:10" ht="15.75">
      <c r="A677" s="47"/>
      <c r="B677" s="49" t="str">
        <f>SmtRes!I365</f>
        <v>1-4.2</v>
      </c>
      <c r="C677" s="50" t="str">
        <f>SmtRes!K365</f>
        <v>Затраты труда рабочих, разряд работ 4.2</v>
      </c>
      <c r="D677" s="51" t="str">
        <f>SmtRes!O365</f>
        <v>чел.-ч</v>
      </c>
      <c r="E677" s="123">
        <f>SmtRes!Y365</f>
        <v>51.84</v>
      </c>
      <c r="F677" s="124"/>
      <c r="G677" s="125"/>
      <c r="H677" s="52">
        <f>SmtRes!Y365*Source!I82</f>
        <v>59.0976</v>
      </c>
      <c r="I677" s="53">
        <f>SmtRes!AD365</f>
        <v>51.24</v>
      </c>
      <c r="J677" s="54">
        <f>SmtRes!AD365*Source!I82*SmtRes!Y365</f>
        <v>3028.161024</v>
      </c>
    </row>
    <row r="678" spans="1:10" ht="15.75">
      <c r="A678" s="47"/>
      <c r="B678" s="49" t="str">
        <f>SmtRes!I366</f>
        <v>2</v>
      </c>
      <c r="C678" s="50" t="str">
        <f>SmtRes!K366</f>
        <v>Затраты труда машинистов</v>
      </c>
      <c r="D678" s="51" t="str">
        <f>SmtRes!O366</f>
        <v>чел.час</v>
      </c>
      <c r="E678" s="118">
        <f>SmtRes!Y366</f>
        <v>0.096</v>
      </c>
      <c r="F678" s="119"/>
      <c r="G678" s="120"/>
      <c r="H678" s="52">
        <f>SmtRes!Y366*Source!I82</f>
        <v>0.10944</v>
      </c>
      <c r="I678" s="53">
        <f>SmtRes!AC366</f>
        <v>0</v>
      </c>
      <c r="J678" s="54">
        <f>SmtRes!AC366*Source!I82*SmtRes!Y366</f>
        <v>0</v>
      </c>
    </row>
    <row r="679" spans="1:10" ht="31.5">
      <c r="A679" s="47"/>
      <c r="B679" s="61" t="str">
        <f>SmtRes!I367</f>
        <v>021102</v>
      </c>
      <c r="C679" s="50" t="str">
        <f>SmtRes!K367</f>
        <v>Краны на автомобильном ходу при работе на монтаже технологического оборудования 10 т</v>
      </c>
      <c r="D679" s="51" t="str">
        <f>SmtRes!O367</f>
        <v>маш.ч</v>
      </c>
      <c r="E679" s="55"/>
      <c r="F679" s="119">
        <f>SmtRes!Y367</f>
        <v>0.048</v>
      </c>
      <c r="G679" s="120"/>
      <c r="H679" s="52">
        <f>SmtRes!Y367*Source!I82</f>
        <v>0.05472</v>
      </c>
      <c r="I679" s="51">
        <f>SmtRes!AB367</f>
        <v>410.67</v>
      </c>
      <c r="J679" s="54">
        <f>SmtRes!AB367*Source!I82*SmtRes!Y367</f>
        <v>22.4718624</v>
      </c>
    </row>
    <row r="680" spans="1:10" ht="15.75">
      <c r="A680" s="47"/>
      <c r="B680" s="56"/>
      <c r="C680" s="57" t="s">
        <v>592</v>
      </c>
      <c r="D680" s="58"/>
      <c r="E680" s="59"/>
      <c r="F680" s="59"/>
      <c r="G680" s="60"/>
      <c r="H680" s="59"/>
      <c r="I680" s="62">
        <f>SmtRes!AC367</f>
        <v>66.28</v>
      </c>
      <c r="J680" s="54">
        <f>SmtRes!AC367*Source!I82*SmtRes!Y367</f>
        <v>3.6268415999999997</v>
      </c>
    </row>
    <row r="681" spans="1:10" ht="15.75">
      <c r="A681" s="47"/>
      <c r="B681" s="61" t="str">
        <f>SmtRes!I368</f>
        <v>330206</v>
      </c>
      <c r="C681" s="50" t="str">
        <f>SmtRes!K368</f>
        <v>Дрели электрические</v>
      </c>
      <c r="D681" s="51" t="str">
        <f>SmtRes!O368</f>
        <v>маш.ч</v>
      </c>
      <c r="E681" s="55"/>
      <c r="F681" s="119">
        <f>SmtRes!Y368</f>
        <v>7.68</v>
      </c>
      <c r="G681" s="120"/>
      <c r="H681" s="52">
        <f>SmtRes!Y368*Source!I82</f>
        <v>8.755199999999999</v>
      </c>
      <c r="I681" s="51">
        <f>SmtRes!AB368</f>
        <v>4.01</v>
      </c>
      <c r="J681" s="54">
        <f>SmtRes!AB368*Source!I82*SmtRes!Y368</f>
        <v>35.108352</v>
      </c>
    </row>
    <row r="682" spans="1:10" ht="15.75">
      <c r="A682" s="47"/>
      <c r="B682" s="56"/>
      <c r="C682" s="57" t="s">
        <v>592</v>
      </c>
      <c r="D682" s="58"/>
      <c r="E682" s="59"/>
      <c r="F682" s="59"/>
      <c r="G682" s="60"/>
      <c r="H682" s="59"/>
      <c r="I682" s="62">
        <f>SmtRes!AC368</f>
        <v>0</v>
      </c>
      <c r="J682" s="54">
        <f>SmtRes!AC368*Source!I82*SmtRes!Y368</f>
        <v>0</v>
      </c>
    </row>
    <row r="683" spans="1:10" ht="31.5">
      <c r="A683" s="47"/>
      <c r="B683" s="61" t="str">
        <f>SmtRes!I369</f>
        <v>400002</v>
      </c>
      <c r="C683" s="50" t="str">
        <f>SmtRes!K369</f>
        <v>Автомобили бортовые грузоподъемностью до 8 т</v>
      </c>
      <c r="D683" s="51" t="str">
        <f>SmtRes!O369</f>
        <v>маш.ч</v>
      </c>
      <c r="E683" s="55"/>
      <c r="F683" s="119">
        <f>SmtRes!Y369</f>
        <v>0.048</v>
      </c>
      <c r="G683" s="120"/>
      <c r="H683" s="52">
        <f>SmtRes!Y369*Source!I82</f>
        <v>0.05472</v>
      </c>
      <c r="I683" s="51">
        <f>SmtRes!AB369</f>
        <v>290.01</v>
      </c>
      <c r="J683" s="54">
        <f>SmtRes!AB369*Source!I82*SmtRes!Y369</f>
        <v>15.869347199999998</v>
      </c>
    </row>
    <row r="684" spans="1:10" ht="15.75">
      <c r="A684" s="47"/>
      <c r="B684" s="56"/>
      <c r="C684" s="57" t="s">
        <v>592</v>
      </c>
      <c r="D684" s="58"/>
      <c r="E684" s="59"/>
      <c r="F684" s="59"/>
      <c r="G684" s="60"/>
      <c r="H684" s="59"/>
      <c r="I684" s="62">
        <f>SmtRes!AC369</f>
        <v>104.55</v>
      </c>
      <c r="J684" s="54">
        <f>SmtRes!AC369*Source!I82*SmtRes!Y369</f>
        <v>5.720975999999999</v>
      </c>
    </row>
    <row r="685" spans="1:10" ht="15.75">
      <c r="A685" s="63"/>
      <c r="B685" s="64"/>
      <c r="C685" s="65" t="s">
        <v>593</v>
      </c>
      <c r="D685" s="58"/>
      <c r="E685" s="66"/>
      <c r="F685" s="67"/>
      <c r="G685" s="67"/>
      <c r="H685" s="66"/>
      <c r="I685" s="68"/>
      <c r="J685" s="71">
        <f>Source!Q82</f>
        <v>73.45</v>
      </c>
    </row>
    <row r="686" spans="1:10" ht="15.75">
      <c r="A686" s="63"/>
      <c r="B686" s="69"/>
      <c r="C686" s="65" t="s">
        <v>594</v>
      </c>
      <c r="D686" s="70"/>
      <c r="E686" s="66"/>
      <c r="F686" s="67"/>
      <c r="G686" s="67"/>
      <c r="H686" s="66"/>
      <c r="I686" s="68"/>
      <c r="J686" s="71">
        <f>Source!R82</f>
        <v>9.35</v>
      </c>
    </row>
    <row r="687" spans="1:10" ht="15.75">
      <c r="A687" s="47"/>
      <c r="B687" s="61" t="str">
        <f>SmtRes!I370</f>
        <v>101-1477</v>
      </c>
      <c r="C687" s="72" t="str">
        <f>SmtRes!K370</f>
        <v>Шурупы с полукруглой головкой 2,5х20 мм</v>
      </c>
      <c r="D687" s="51" t="str">
        <f>SmtRes!O370</f>
        <v>т</v>
      </c>
      <c r="E687" s="118">
        <f>SmtRes!Y370</f>
        <v>0.00016</v>
      </c>
      <c r="F687" s="119"/>
      <c r="G687" s="120"/>
      <c r="H687" s="52">
        <f>SmtRes!Y370*Source!I82</f>
        <v>0.0001824</v>
      </c>
      <c r="I687" s="51">
        <f>SmtRes!AA370</f>
        <v>74500</v>
      </c>
      <c r="J687" s="54">
        <f>SmtRes!AA370*Source!I82*SmtRes!Y370</f>
        <v>13.5888</v>
      </c>
    </row>
    <row r="688" spans="1:10" ht="15.75">
      <c r="A688" s="47"/>
      <c r="B688" s="61" t="str">
        <f>SmtRes!I371</f>
        <v>101-1481</v>
      </c>
      <c r="C688" s="72" t="str">
        <f>SmtRes!K371</f>
        <v>Шурупы с полукруглой головкой 4х40 мм</v>
      </c>
      <c r="D688" s="51" t="str">
        <f>SmtRes!O371</f>
        <v>т</v>
      </c>
      <c r="E688" s="118">
        <f>SmtRes!Y371</f>
        <v>0.0003</v>
      </c>
      <c r="F688" s="119"/>
      <c r="G688" s="120"/>
      <c r="H688" s="52">
        <f>SmtRes!Y371*Source!I82</f>
        <v>0.00034199999999999996</v>
      </c>
      <c r="I688" s="51">
        <f>SmtRes!AA371</f>
        <v>31075</v>
      </c>
      <c r="J688" s="54">
        <f>SmtRes!AA371*Source!I82*SmtRes!Y371</f>
        <v>10.62765</v>
      </c>
    </row>
    <row r="689" spans="1:10" ht="15.75">
      <c r="A689" s="47"/>
      <c r="B689" s="61" t="str">
        <f>SmtRes!I372</f>
        <v>101-9103</v>
      </c>
      <c r="C689" s="72" t="str">
        <f>SmtRes!K372</f>
        <v>Дюбели распорные</v>
      </c>
      <c r="D689" s="51" t="str">
        <f>SmtRes!O372</f>
        <v>100 шт.</v>
      </c>
      <c r="E689" s="118">
        <f>SmtRes!Y372</f>
        <v>1.02</v>
      </c>
      <c r="F689" s="119"/>
      <c r="G689" s="120"/>
      <c r="H689" s="52">
        <f>SmtRes!Y372*Source!I82</f>
        <v>1.1627999999999998</v>
      </c>
      <c r="I689" s="51">
        <f>SmtRes!AA372</f>
        <v>206.3</v>
      </c>
      <c r="J689" s="54">
        <f>SmtRes!AA372*Source!I82*SmtRes!Y372</f>
        <v>239.88564</v>
      </c>
    </row>
    <row r="690" spans="1:10" ht="15.75">
      <c r="A690" s="47"/>
      <c r="B690" s="61" t="str">
        <f>SmtRes!I373</f>
        <v>500-9126</v>
      </c>
      <c r="C690" s="72" t="str">
        <f>SmtRes!K373</f>
        <v>Подрозетники деревянные</v>
      </c>
      <c r="D690" s="51" t="str">
        <f>SmtRes!O373</f>
        <v>100 шт.</v>
      </c>
      <c r="E690" s="118">
        <f>SmtRes!Y373</f>
        <v>1.03</v>
      </c>
      <c r="F690" s="119"/>
      <c r="G690" s="120"/>
      <c r="H690" s="52">
        <f>SmtRes!Y373*Source!I82</f>
        <v>1.1742</v>
      </c>
      <c r="I690" s="51">
        <f>SmtRes!AA373</f>
        <v>152.8</v>
      </c>
      <c r="J690" s="54">
        <f>SmtRes!AA373*Source!I82*SmtRes!Y373</f>
        <v>179.41776000000002</v>
      </c>
    </row>
    <row r="691" spans="1:10" ht="47.25">
      <c r="A691" s="47"/>
      <c r="B691" s="61" t="str">
        <f>SmtRes!I374</f>
        <v>544-0089</v>
      </c>
      <c r="C691" s="72" t="str">
        <f>SmtRes!K374</f>
        <v>Лента липкая изоляционная на поликасиновом компаунде марки ЛСЭПЛ, шириной 20-30 мм, толщиной от 0,14 до 0,19 мм включительно</v>
      </c>
      <c r="D691" s="51" t="str">
        <f>SmtRes!O374</f>
        <v>кг</v>
      </c>
      <c r="E691" s="118">
        <f>SmtRes!Y374</f>
        <v>0.11</v>
      </c>
      <c r="F691" s="119"/>
      <c r="G691" s="120"/>
      <c r="H691" s="52">
        <f>SmtRes!Y374*Source!I82</f>
        <v>0.12539999999999998</v>
      </c>
      <c r="I691" s="51">
        <f>SmtRes!AA374</f>
        <v>146.06</v>
      </c>
      <c r="J691" s="54">
        <f>SmtRes!AA374*Source!I82*SmtRes!Y374</f>
        <v>18.315924</v>
      </c>
    </row>
    <row r="692" spans="1:10" ht="15.75">
      <c r="A692" s="47"/>
      <c r="B692" s="73"/>
      <c r="C692" s="74" t="s">
        <v>595</v>
      </c>
      <c r="D692" s="48"/>
      <c r="E692" s="75"/>
      <c r="F692" s="75"/>
      <c r="G692" s="76"/>
      <c r="H692" s="77"/>
      <c r="I692" s="78"/>
      <c r="J692" s="92">
        <f>Source!P82</f>
        <v>461.84</v>
      </c>
    </row>
    <row r="693" spans="1:10" ht="15.75">
      <c r="A693" s="47"/>
      <c r="B693" s="79"/>
      <c r="C693" s="80" t="s">
        <v>114</v>
      </c>
      <c r="D693" s="93">
        <f>Source!AT82/100</f>
        <v>0.893</v>
      </c>
      <c r="E693" s="81"/>
      <c r="F693" s="82"/>
      <c r="G693" s="83"/>
      <c r="H693" s="84"/>
      <c r="I693" s="85"/>
      <c r="J693" s="94">
        <f>Source!X82</f>
        <v>2712.5</v>
      </c>
    </row>
    <row r="694" spans="1:10" ht="15.75">
      <c r="A694" s="47"/>
      <c r="B694" s="86"/>
      <c r="C694" s="87" t="s">
        <v>116</v>
      </c>
      <c r="D694" s="93">
        <f>Source!AU82/100</f>
        <v>0.65</v>
      </c>
      <c r="E694" s="81"/>
      <c r="F694" s="88"/>
      <c r="G694" s="89"/>
      <c r="H694" s="90"/>
      <c r="I694" s="91"/>
      <c r="J694" s="54">
        <f>Source!Y82</f>
        <v>1974.38</v>
      </c>
    </row>
    <row r="695" spans="1:10" ht="63">
      <c r="A695" s="46" t="str">
        <f>Source!E83</f>
        <v>21</v>
      </c>
      <c r="B695" s="42" t="str">
        <f>IF(Source!BJ83&lt;&gt;"",SUBSTITUTE(SUBSTITUTE(SUBSTITUTE(SUBSTITUTE(SUBSTITUTE(SUBSTITUTE(Source!BJ83,",",""),"сб."," "),"гл.","-"),"табл.","-"),"поз.","-"),"разд.","-"),Source!F83)&amp;" Кэмм*1,2"&amp;" Кзпм*1,2"&amp;" Козп*1,2"&amp;" Ктзс*1,2"&amp;" Ктзм*1,2"</f>
        <v>ГЭСНм  08-03-591-10 Кэмм*1,2 Кзпм*1,2 Козп*1,2 Ктзс*1,2 Ктзм*1,2</v>
      </c>
      <c r="C695" s="40" t="str">
        <f>Source!G83</f>
        <v>Выключатели, переключатели и штепсельные розетки: Розетка штепсельная полугерметическая и герметическая</v>
      </c>
      <c r="D695" s="41" t="str">
        <f>IF(Source!DW83="",Source!H83,Source!DW83)</f>
        <v>100 шт.</v>
      </c>
      <c r="E695" s="121" t="s">
        <v>591</v>
      </c>
      <c r="F695" s="121"/>
      <c r="G695" s="122"/>
      <c r="H695" s="43">
        <f>Source!I83</f>
        <v>0.26</v>
      </c>
      <c r="I695" s="44">
        <f>Source!AB83</f>
        <v>5441.07474</v>
      </c>
      <c r="J695" s="45">
        <f>Source!O83</f>
        <v>1414.68</v>
      </c>
    </row>
    <row r="696" spans="1:10" ht="15.75">
      <c r="A696" s="47"/>
      <c r="B696" s="49" t="str">
        <f>SmtRes!I375</f>
        <v>1-4.2</v>
      </c>
      <c r="C696" s="50" t="str">
        <f>SmtRes!K375</f>
        <v>Затраты труда рабочих, разряд работ 4.2</v>
      </c>
      <c r="D696" s="51" t="str">
        <f>SmtRes!O375</f>
        <v>чел.-ч</v>
      </c>
      <c r="E696" s="123">
        <f>SmtRes!Y375</f>
        <v>91.32</v>
      </c>
      <c r="F696" s="124"/>
      <c r="G696" s="125"/>
      <c r="H696" s="52">
        <f>SmtRes!Y375*Source!I83</f>
        <v>23.743199999999998</v>
      </c>
      <c r="I696" s="53">
        <f>SmtRes!AD375</f>
        <v>51.24</v>
      </c>
      <c r="J696" s="54">
        <f>SmtRes!AD375*Source!I83*SmtRes!Y375</f>
        <v>1216.601568</v>
      </c>
    </row>
    <row r="697" spans="1:10" ht="15.75">
      <c r="A697" s="47"/>
      <c r="B697" s="49" t="str">
        <f>SmtRes!I376</f>
        <v>2</v>
      </c>
      <c r="C697" s="50" t="str">
        <f>SmtRes!K376</f>
        <v>Затраты труда машинистов</v>
      </c>
      <c r="D697" s="51" t="str">
        <f>SmtRes!O376</f>
        <v>чел.час</v>
      </c>
      <c r="E697" s="118">
        <f>SmtRes!Y376</f>
        <v>0.288</v>
      </c>
      <c r="F697" s="119"/>
      <c r="G697" s="120"/>
      <c r="H697" s="52">
        <f>SmtRes!Y376*Source!I83</f>
        <v>0.07488</v>
      </c>
      <c r="I697" s="53">
        <f>SmtRes!AC376</f>
        <v>0</v>
      </c>
      <c r="J697" s="54">
        <f>SmtRes!AC376*Source!I83*SmtRes!Y376</f>
        <v>0</v>
      </c>
    </row>
    <row r="698" spans="1:10" ht="31.5">
      <c r="A698" s="47"/>
      <c r="B698" s="61" t="str">
        <f>SmtRes!I377</f>
        <v>021102</v>
      </c>
      <c r="C698" s="50" t="str">
        <f>SmtRes!K377</f>
        <v>Краны на автомобильном ходу при работе на монтаже технологического оборудования 10 т</v>
      </c>
      <c r="D698" s="51" t="str">
        <f>SmtRes!O377</f>
        <v>маш.ч</v>
      </c>
      <c r="E698" s="55"/>
      <c r="F698" s="119">
        <f>SmtRes!Y377</f>
        <v>0.144</v>
      </c>
      <c r="G698" s="120"/>
      <c r="H698" s="52">
        <f>SmtRes!Y377*Source!I83</f>
        <v>0.03744</v>
      </c>
      <c r="I698" s="51">
        <f>SmtRes!AB377</f>
        <v>410.67</v>
      </c>
      <c r="J698" s="54">
        <f>SmtRes!AB377*Source!I83*SmtRes!Y377</f>
        <v>15.3754848</v>
      </c>
    </row>
    <row r="699" spans="1:10" ht="15.75">
      <c r="A699" s="47"/>
      <c r="B699" s="56"/>
      <c r="C699" s="57" t="s">
        <v>592</v>
      </c>
      <c r="D699" s="58"/>
      <c r="E699" s="59"/>
      <c r="F699" s="59"/>
      <c r="G699" s="60"/>
      <c r="H699" s="59"/>
      <c r="I699" s="62">
        <f>SmtRes!AC377</f>
        <v>66.28</v>
      </c>
      <c r="J699" s="54">
        <f>SmtRes!AC377*Source!I83*SmtRes!Y377</f>
        <v>2.4815232</v>
      </c>
    </row>
    <row r="700" spans="1:10" ht="31.5">
      <c r="A700" s="47"/>
      <c r="B700" s="61" t="str">
        <f>SmtRes!I378</f>
        <v>040502</v>
      </c>
      <c r="C700" s="50" t="str">
        <f>SmtRes!K378</f>
        <v>Установки для сварки ручной дуговой (постоянного тока)</v>
      </c>
      <c r="D700" s="51" t="str">
        <f>SmtRes!O378</f>
        <v>маш.-ч</v>
      </c>
      <c r="E700" s="55"/>
      <c r="F700" s="119">
        <f>SmtRes!Y378</f>
        <v>5.568</v>
      </c>
      <c r="G700" s="120"/>
      <c r="H700" s="52">
        <f>SmtRes!Y378*Source!I83</f>
        <v>1.4476799999999999</v>
      </c>
      <c r="I700" s="51">
        <f>SmtRes!AB378</f>
        <v>15.45</v>
      </c>
      <c r="J700" s="54">
        <f>SmtRes!AB378*Source!I83*SmtRes!Y378</f>
        <v>22.366656</v>
      </c>
    </row>
    <row r="701" spans="1:10" ht="15.75">
      <c r="A701" s="47"/>
      <c r="B701" s="56"/>
      <c r="C701" s="57" t="s">
        <v>592</v>
      </c>
      <c r="D701" s="58"/>
      <c r="E701" s="59"/>
      <c r="F701" s="59"/>
      <c r="G701" s="60"/>
      <c r="H701" s="59"/>
      <c r="I701" s="62">
        <f>SmtRes!AC378</f>
        <v>0</v>
      </c>
      <c r="J701" s="54">
        <f>SmtRes!AC378*Source!I83*SmtRes!Y378</f>
        <v>0</v>
      </c>
    </row>
    <row r="702" spans="1:10" ht="31.5">
      <c r="A702" s="47"/>
      <c r="B702" s="61" t="str">
        <f>SmtRes!I379</f>
        <v>400002</v>
      </c>
      <c r="C702" s="50" t="str">
        <f>SmtRes!K379</f>
        <v>Автомобили бортовые грузоподъемностью до 8 т</v>
      </c>
      <c r="D702" s="51" t="str">
        <f>SmtRes!O379</f>
        <v>маш.ч</v>
      </c>
      <c r="E702" s="55"/>
      <c r="F702" s="119">
        <f>SmtRes!Y379</f>
        <v>0.144</v>
      </c>
      <c r="G702" s="120"/>
      <c r="H702" s="52">
        <f>SmtRes!Y379*Source!I83</f>
        <v>0.03744</v>
      </c>
      <c r="I702" s="51">
        <f>SmtRes!AB379</f>
        <v>290.01</v>
      </c>
      <c r="J702" s="54">
        <f>SmtRes!AB379*Source!I83*SmtRes!Y379</f>
        <v>10.8579744</v>
      </c>
    </row>
    <row r="703" spans="1:10" ht="15.75">
      <c r="A703" s="47"/>
      <c r="B703" s="56"/>
      <c r="C703" s="57" t="s">
        <v>592</v>
      </c>
      <c r="D703" s="58"/>
      <c r="E703" s="59"/>
      <c r="F703" s="59"/>
      <c r="G703" s="60"/>
      <c r="H703" s="59"/>
      <c r="I703" s="62">
        <f>SmtRes!AC379</f>
        <v>104.55</v>
      </c>
      <c r="J703" s="54">
        <f>SmtRes!AC379*Source!I83*SmtRes!Y379</f>
        <v>3.9143519999999996</v>
      </c>
    </row>
    <row r="704" spans="1:10" ht="15.75">
      <c r="A704" s="63"/>
      <c r="B704" s="64"/>
      <c r="C704" s="65" t="s">
        <v>593</v>
      </c>
      <c r="D704" s="58"/>
      <c r="E704" s="66"/>
      <c r="F704" s="67"/>
      <c r="G704" s="67"/>
      <c r="H704" s="66"/>
      <c r="I704" s="68"/>
      <c r="J704" s="71">
        <f>Source!Q83</f>
        <v>48.6</v>
      </c>
    </row>
    <row r="705" spans="1:10" ht="15.75">
      <c r="A705" s="63"/>
      <c r="B705" s="69"/>
      <c r="C705" s="65" t="s">
        <v>594</v>
      </c>
      <c r="D705" s="70"/>
      <c r="E705" s="66"/>
      <c r="F705" s="67"/>
      <c r="G705" s="67"/>
      <c r="H705" s="66"/>
      <c r="I705" s="68"/>
      <c r="J705" s="71">
        <f>Source!R83</f>
        <v>6.4</v>
      </c>
    </row>
    <row r="706" spans="1:10" ht="31.5">
      <c r="A706" s="47"/>
      <c r="B706" s="61" t="str">
        <f>SmtRes!I380</f>
        <v>101-1755</v>
      </c>
      <c r="C706" s="72" t="str">
        <f>SmtRes!K380</f>
        <v>Сталь полосовая спокойная марки Ст3сп, шириной 50-200 мм толщиной 4-5 мм</v>
      </c>
      <c r="D706" s="51" t="str">
        <f>SmtRes!O380</f>
        <v>т</v>
      </c>
      <c r="E706" s="118">
        <f>SmtRes!Y380</f>
        <v>0.014</v>
      </c>
      <c r="F706" s="119"/>
      <c r="G706" s="120"/>
      <c r="H706" s="52">
        <f>SmtRes!Y380*Source!I83</f>
        <v>0.00364</v>
      </c>
      <c r="I706" s="51">
        <f>SmtRes!AA380</f>
        <v>15000</v>
      </c>
      <c r="J706" s="54">
        <f>SmtRes!AA380*Source!I83*SmtRes!Y380</f>
        <v>54.6</v>
      </c>
    </row>
    <row r="707" spans="1:10" ht="15.75">
      <c r="A707" s="47"/>
      <c r="B707" s="61" t="str">
        <f>SmtRes!I381</f>
        <v>101-1786</v>
      </c>
      <c r="C707" s="72" t="str">
        <f>SmtRes!K381</f>
        <v>Лак битумный БТ-123</v>
      </c>
      <c r="D707" s="51" t="str">
        <f>SmtRes!O381</f>
        <v>т</v>
      </c>
      <c r="E707" s="118">
        <f>SmtRes!Y381</f>
        <v>0.0027</v>
      </c>
      <c r="F707" s="119"/>
      <c r="G707" s="120"/>
      <c r="H707" s="52">
        <f>SmtRes!Y381*Source!I83</f>
        <v>0.000702</v>
      </c>
      <c r="I707" s="51">
        <f>SmtRes!AA381</f>
        <v>46879.8</v>
      </c>
      <c r="J707" s="54">
        <f>SmtRes!AA381*Source!I83*SmtRes!Y381</f>
        <v>32.909619600000006</v>
      </c>
    </row>
    <row r="708" spans="1:10" ht="15.75">
      <c r="A708" s="47"/>
      <c r="B708" s="61" t="str">
        <f>SmtRes!I382</f>
        <v>101-1924</v>
      </c>
      <c r="C708" s="72" t="str">
        <f>SmtRes!K382</f>
        <v>Электроды диаметром 4 мм Э42А</v>
      </c>
      <c r="D708" s="51" t="str">
        <f>SmtRes!O382</f>
        <v>кг</v>
      </c>
      <c r="E708" s="118">
        <f>SmtRes!Y382</f>
        <v>0.024</v>
      </c>
      <c r="F708" s="119"/>
      <c r="G708" s="120"/>
      <c r="H708" s="52">
        <f>SmtRes!Y382*Source!I83</f>
        <v>0.006240000000000001</v>
      </c>
      <c r="I708" s="51">
        <f>SmtRes!AA382</f>
        <v>40.04</v>
      </c>
      <c r="J708" s="54">
        <f>SmtRes!AA382*Source!I83*SmtRes!Y382</f>
        <v>0.24984960000000003</v>
      </c>
    </row>
    <row r="709" spans="1:10" ht="15.75">
      <c r="A709" s="47"/>
      <c r="B709" s="61" t="str">
        <f>SmtRes!I383</f>
        <v>101-1977</v>
      </c>
      <c r="C709" s="72" t="str">
        <f>SmtRes!K383</f>
        <v>Болты строительные с гайками и шайбами</v>
      </c>
      <c r="D709" s="51" t="str">
        <f>SmtRes!O383</f>
        <v>кг</v>
      </c>
      <c r="E709" s="118">
        <f>SmtRes!Y383</f>
        <v>2.73</v>
      </c>
      <c r="F709" s="119"/>
      <c r="G709" s="120"/>
      <c r="H709" s="52">
        <f>SmtRes!Y383*Source!I83</f>
        <v>0.7098</v>
      </c>
      <c r="I709" s="51">
        <f>SmtRes!AA383</f>
        <v>22.6</v>
      </c>
      <c r="J709" s="54">
        <f>SmtRes!AA383*Source!I83*SmtRes!Y383</f>
        <v>16.04148</v>
      </c>
    </row>
    <row r="710" spans="1:10" ht="15.75">
      <c r="A710" s="47"/>
      <c r="B710" s="61" t="str">
        <f>SmtRes!I384</f>
        <v>101-9100</v>
      </c>
      <c r="C710" s="72" t="str">
        <f>SmtRes!K384</f>
        <v>Патроны для пристрелки</v>
      </c>
      <c r="D710" s="51" t="str">
        <f>SmtRes!O384</f>
        <v>10 шт.</v>
      </c>
      <c r="E710" s="118">
        <f>SmtRes!Y384</f>
        <v>9.76</v>
      </c>
      <c r="F710" s="119"/>
      <c r="G710" s="120"/>
      <c r="H710" s="52">
        <f>SmtRes!Y384*Source!I83</f>
        <v>2.5376</v>
      </c>
      <c r="I710" s="51">
        <f>SmtRes!AA384</f>
        <v>10</v>
      </c>
      <c r="J710" s="54">
        <f>SmtRes!AA384*Source!I83*SmtRes!Y384</f>
        <v>25.376</v>
      </c>
    </row>
    <row r="711" spans="1:10" ht="15.75">
      <c r="A711" s="47"/>
      <c r="B711" s="61" t="str">
        <f>SmtRes!I385</f>
        <v>101-9109</v>
      </c>
      <c r="C711" s="72" t="str">
        <f>SmtRes!K385</f>
        <v>Дюбели для пристрелки</v>
      </c>
      <c r="D711" s="51" t="str">
        <f>SmtRes!O385</f>
        <v>10 шт.</v>
      </c>
      <c r="E711" s="118">
        <f>SmtRes!Y385</f>
        <v>9.76</v>
      </c>
      <c r="F711" s="119"/>
      <c r="G711" s="120"/>
      <c r="H711" s="52">
        <f>SmtRes!Y385*Source!I83</f>
        <v>2.5376</v>
      </c>
      <c r="I711" s="51">
        <f>SmtRes!AA385</f>
        <v>8</v>
      </c>
      <c r="J711" s="54">
        <f>SmtRes!AA385*Source!I83*SmtRes!Y385</f>
        <v>20.3008</v>
      </c>
    </row>
    <row r="712" spans="1:10" ht="15.75">
      <c r="A712" s="47"/>
      <c r="B712" s="73"/>
      <c r="C712" s="74" t="s">
        <v>595</v>
      </c>
      <c r="D712" s="48"/>
      <c r="E712" s="75"/>
      <c r="F712" s="75"/>
      <c r="G712" s="76"/>
      <c r="H712" s="77"/>
      <c r="I712" s="78"/>
      <c r="J712" s="92">
        <f>Source!P83</f>
        <v>149.48</v>
      </c>
    </row>
    <row r="713" spans="1:10" ht="15.75">
      <c r="A713" s="47"/>
      <c r="B713" s="79"/>
      <c r="C713" s="80" t="s">
        <v>114</v>
      </c>
      <c r="D713" s="93">
        <f>Source!AT83/100</f>
        <v>0.893</v>
      </c>
      <c r="E713" s="81"/>
      <c r="F713" s="82"/>
      <c r="G713" s="83"/>
      <c r="H713" s="84"/>
      <c r="I713" s="85"/>
      <c r="J713" s="94">
        <f>Source!X83</f>
        <v>1092.14</v>
      </c>
    </row>
    <row r="714" spans="1:10" ht="15.75">
      <c r="A714" s="47"/>
      <c r="B714" s="86"/>
      <c r="C714" s="87" t="s">
        <v>116</v>
      </c>
      <c r="D714" s="93">
        <f>Source!AU83/100</f>
        <v>0.65</v>
      </c>
      <c r="E714" s="81"/>
      <c r="F714" s="88"/>
      <c r="G714" s="89"/>
      <c r="H714" s="90"/>
      <c r="I714" s="91"/>
      <c r="J714" s="54">
        <f>Source!Y83</f>
        <v>794.95</v>
      </c>
    </row>
    <row r="715" spans="1:10" ht="63">
      <c r="A715" s="46" t="str">
        <f>Source!E84</f>
        <v>22</v>
      </c>
      <c r="B715" s="42" t="str">
        <f>IF(Source!BJ84&lt;&gt;"",SUBSTITUTE(SUBSTITUTE(SUBSTITUTE(SUBSTITUTE(SUBSTITUTE(SUBSTITUTE(Source!BJ84,",",""),"сб."," "),"гл.","-"),"табл.","-"),"поз.","-"),"разд.","-"),Source!F84)&amp;" Кэмм*1,2"&amp;" Кзпм*1,2"&amp;" Козп*1,2"&amp;" Ктзс*1,2"&amp;" Ктзм*1,2"</f>
        <v>ГЭСНм  08-03-591-1 Кэмм*1,2 Кзпм*1,2 Козп*1,2 Ктзс*1,2 Ктзм*1,2</v>
      </c>
      <c r="C715" s="40" t="str">
        <f>Source!G84</f>
        <v>Выключатели, переключатели и штепсельные розетки: Выключатель одноклавишный неутопленного типа при открытой проводке</v>
      </c>
      <c r="D715" s="41" t="str">
        <f>IF(Source!DW84="",Source!H84,Source!DW84)</f>
        <v>100 шт.</v>
      </c>
      <c r="E715" s="121" t="s">
        <v>591</v>
      </c>
      <c r="F715" s="121"/>
      <c r="G715" s="122"/>
      <c r="H715" s="43">
        <f>Source!I84</f>
        <v>1.2</v>
      </c>
      <c r="I715" s="44">
        <f>Source!AB84</f>
        <v>2889.9163799999997</v>
      </c>
      <c r="J715" s="45">
        <f>Source!O84</f>
        <v>3467.9</v>
      </c>
    </row>
    <row r="716" spans="1:10" ht="15.75">
      <c r="A716" s="47"/>
      <c r="B716" s="49" t="str">
        <f>SmtRes!I386</f>
        <v>1-4.2</v>
      </c>
      <c r="C716" s="50" t="str">
        <f>SmtRes!K386</f>
        <v>Затраты труда рабочих, разряд работ 4.2</v>
      </c>
      <c r="D716" s="51" t="str">
        <f>SmtRes!O386</f>
        <v>чел.-ч</v>
      </c>
      <c r="E716" s="123">
        <f>SmtRes!Y386</f>
        <v>47.4</v>
      </c>
      <c r="F716" s="124"/>
      <c r="G716" s="125"/>
      <c r="H716" s="52">
        <f>SmtRes!Y386*Source!I84</f>
        <v>56.879999999999995</v>
      </c>
      <c r="I716" s="53">
        <f>SmtRes!AD386</f>
        <v>51.24</v>
      </c>
      <c r="J716" s="54">
        <f>SmtRes!AD386*Source!I84*SmtRes!Y386</f>
        <v>2914.5312</v>
      </c>
    </row>
    <row r="717" spans="1:10" ht="15.75">
      <c r="A717" s="47"/>
      <c r="B717" s="49" t="str">
        <f>SmtRes!I387</f>
        <v>2</v>
      </c>
      <c r="C717" s="50" t="str">
        <f>SmtRes!K387</f>
        <v>Затраты труда машинистов</v>
      </c>
      <c r="D717" s="51" t="str">
        <f>SmtRes!O387</f>
        <v>чел.час</v>
      </c>
      <c r="E717" s="118">
        <f>SmtRes!Y387</f>
        <v>0.072</v>
      </c>
      <c r="F717" s="119"/>
      <c r="G717" s="120"/>
      <c r="H717" s="52">
        <f>SmtRes!Y387*Source!I84</f>
        <v>0.08639999999999999</v>
      </c>
      <c r="I717" s="53">
        <f>SmtRes!AC387</f>
        <v>0</v>
      </c>
      <c r="J717" s="54">
        <f>SmtRes!AC387*Source!I84*SmtRes!Y387</f>
        <v>0</v>
      </c>
    </row>
    <row r="718" spans="1:10" ht="31.5">
      <c r="A718" s="47"/>
      <c r="B718" s="61" t="str">
        <f>SmtRes!I388</f>
        <v>021102</v>
      </c>
      <c r="C718" s="50" t="str">
        <f>SmtRes!K388</f>
        <v>Краны на автомобильном ходу при работе на монтаже технологического оборудования 10 т</v>
      </c>
      <c r="D718" s="51" t="str">
        <f>SmtRes!O388</f>
        <v>маш.ч</v>
      </c>
      <c r="E718" s="55"/>
      <c r="F718" s="119">
        <f>SmtRes!Y388</f>
        <v>0.036</v>
      </c>
      <c r="G718" s="120"/>
      <c r="H718" s="52">
        <f>SmtRes!Y388*Source!I84</f>
        <v>0.043199999999999995</v>
      </c>
      <c r="I718" s="51">
        <f>SmtRes!AB388</f>
        <v>410.67</v>
      </c>
      <c r="J718" s="54">
        <f>SmtRes!AB388*Source!I84*SmtRes!Y388</f>
        <v>17.740944</v>
      </c>
    </row>
    <row r="719" spans="1:10" ht="15.75">
      <c r="A719" s="47"/>
      <c r="B719" s="56"/>
      <c r="C719" s="57" t="s">
        <v>592</v>
      </c>
      <c r="D719" s="58"/>
      <c r="E719" s="59"/>
      <c r="F719" s="59"/>
      <c r="G719" s="60"/>
      <c r="H719" s="59"/>
      <c r="I719" s="62">
        <f>SmtRes!AC388</f>
        <v>66.28</v>
      </c>
      <c r="J719" s="54">
        <f>SmtRes!AC388*Source!I84*SmtRes!Y388</f>
        <v>2.8632959999999996</v>
      </c>
    </row>
    <row r="720" spans="1:10" ht="15.75">
      <c r="A720" s="47"/>
      <c r="B720" s="61" t="str">
        <f>SmtRes!I389</f>
        <v>330206</v>
      </c>
      <c r="C720" s="50" t="str">
        <f>SmtRes!K389</f>
        <v>Дрели электрические</v>
      </c>
      <c r="D720" s="51" t="str">
        <f>SmtRes!O389</f>
        <v>маш.ч</v>
      </c>
      <c r="E720" s="55"/>
      <c r="F720" s="119">
        <f>SmtRes!Y389</f>
        <v>7.68</v>
      </c>
      <c r="G720" s="120"/>
      <c r="H720" s="52">
        <f>SmtRes!Y389*Source!I84</f>
        <v>9.216</v>
      </c>
      <c r="I720" s="51">
        <f>SmtRes!AB389</f>
        <v>4.01</v>
      </c>
      <c r="J720" s="54">
        <f>SmtRes!AB389*Source!I84*SmtRes!Y389</f>
        <v>36.95616</v>
      </c>
    </row>
    <row r="721" spans="1:10" ht="15.75">
      <c r="A721" s="47"/>
      <c r="B721" s="56"/>
      <c r="C721" s="57" t="s">
        <v>592</v>
      </c>
      <c r="D721" s="58"/>
      <c r="E721" s="59"/>
      <c r="F721" s="59"/>
      <c r="G721" s="60"/>
      <c r="H721" s="59"/>
      <c r="I721" s="62">
        <f>SmtRes!AC389</f>
        <v>0</v>
      </c>
      <c r="J721" s="54">
        <f>SmtRes!AC389*Source!I84*SmtRes!Y389</f>
        <v>0</v>
      </c>
    </row>
    <row r="722" spans="1:10" ht="31.5">
      <c r="A722" s="47"/>
      <c r="B722" s="61" t="str">
        <f>SmtRes!I390</f>
        <v>400002</v>
      </c>
      <c r="C722" s="50" t="str">
        <f>SmtRes!K390</f>
        <v>Автомобили бортовые грузоподъемностью до 8 т</v>
      </c>
      <c r="D722" s="51" t="str">
        <f>SmtRes!O390</f>
        <v>маш.ч</v>
      </c>
      <c r="E722" s="55"/>
      <c r="F722" s="119">
        <f>SmtRes!Y390</f>
        <v>0.036</v>
      </c>
      <c r="G722" s="120"/>
      <c r="H722" s="52">
        <f>SmtRes!Y390*Source!I84</f>
        <v>0.043199999999999995</v>
      </c>
      <c r="I722" s="51">
        <f>SmtRes!AB390</f>
        <v>290.01</v>
      </c>
      <c r="J722" s="54">
        <f>SmtRes!AB390*Source!I84*SmtRes!Y390</f>
        <v>12.528431999999999</v>
      </c>
    </row>
    <row r="723" spans="1:10" ht="15.75">
      <c r="A723" s="47"/>
      <c r="B723" s="56"/>
      <c r="C723" s="57" t="s">
        <v>592</v>
      </c>
      <c r="D723" s="58"/>
      <c r="E723" s="59"/>
      <c r="F723" s="59"/>
      <c r="G723" s="60"/>
      <c r="H723" s="59"/>
      <c r="I723" s="62">
        <f>SmtRes!AC390</f>
        <v>104.55</v>
      </c>
      <c r="J723" s="54">
        <f>SmtRes!AC390*Source!I84*SmtRes!Y390</f>
        <v>4.516559999999999</v>
      </c>
    </row>
    <row r="724" spans="1:10" ht="15.75">
      <c r="A724" s="63"/>
      <c r="B724" s="64"/>
      <c r="C724" s="65" t="s">
        <v>593</v>
      </c>
      <c r="D724" s="58"/>
      <c r="E724" s="66"/>
      <c r="F724" s="67"/>
      <c r="G724" s="67"/>
      <c r="H724" s="66"/>
      <c r="I724" s="68"/>
      <c r="J724" s="71">
        <f>Source!Q84</f>
        <v>67.23</v>
      </c>
    </row>
    <row r="725" spans="1:10" ht="15.75">
      <c r="A725" s="63"/>
      <c r="B725" s="69"/>
      <c r="C725" s="65" t="s">
        <v>594</v>
      </c>
      <c r="D725" s="70"/>
      <c r="E725" s="66"/>
      <c r="F725" s="67"/>
      <c r="G725" s="67"/>
      <c r="H725" s="66"/>
      <c r="I725" s="68"/>
      <c r="J725" s="71">
        <f>Source!R84</f>
        <v>7.38</v>
      </c>
    </row>
    <row r="726" spans="1:10" ht="15.75">
      <c r="A726" s="47"/>
      <c r="B726" s="61" t="str">
        <f>SmtRes!I391</f>
        <v>101-1477</v>
      </c>
      <c r="C726" s="72" t="str">
        <f>SmtRes!K391</f>
        <v>Шурупы с полукруглой головкой 2,5х20 мм</v>
      </c>
      <c r="D726" s="51" t="str">
        <f>SmtRes!O391</f>
        <v>т</v>
      </c>
      <c r="E726" s="118">
        <f>SmtRes!Y391</f>
        <v>0.00016</v>
      </c>
      <c r="F726" s="119"/>
      <c r="G726" s="120"/>
      <c r="H726" s="52">
        <f>SmtRes!Y391*Source!I84</f>
        <v>0.000192</v>
      </c>
      <c r="I726" s="51">
        <f>SmtRes!AA391</f>
        <v>74500</v>
      </c>
      <c r="J726" s="54">
        <f>SmtRes!AA391*Source!I84*SmtRes!Y391</f>
        <v>14.304000000000002</v>
      </c>
    </row>
    <row r="727" spans="1:10" ht="15.75">
      <c r="A727" s="47"/>
      <c r="B727" s="61" t="str">
        <f>SmtRes!I392</f>
        <v>101-1481</v>
      </c>
      <c r="C727" s="72" t="str">
        <f>SmtRes!K392</f>
        <v>Шурупы с полукруглой головкой 4х40 мм</v>
      </c>
      <c r="D727" s="51" t="str">
        <f>SmtRes!O392</f>
        <v>т</v>
      </c>
      <c r="E727" s="118">
        <f>SmtRes!Y392</f>
        <v>0.0003</v>
      </c>
      <c r="F727" s="119"/>
      <c r="G727" s="120"/>
      <c r="H727" s="52">
        <f>SmtRes!Y392*Source!I84</f>
        <v>0.00035999999999999997</v>
      </c>
      <c r="I727" s="51">
        <f>SmtRes!AA392</f>
        <v>31075</v>
      </c>
      <c r="J727" s="54">
        <f>SmtRes!AA392*Source!I84*SmtRes!Y392</f>
        <v>11.187</v>
      </c>
    </row>
    <row r="728" spans="1:10" ht="15.75">
      <c r="A728" s="47"/>
      <c r="B728" s="61" t="str">
        <f>SmtRes!I393</f>
        <v>101-9103</v>
      </c>
      <c r="C728" s="72" t="str">
        <f>SmtRes!K393</f>
        <v>Дюбели распорные</v>
      </c>
      <c r="D728" s="51" t="str">
        <f>SmtRes!O393</f>
        <v>100 шт.</v>
      </c>
      <c r="E728" s="118">
        <f>SmtRes!Y393</f>
        <v>1.02</v>
      </c>
      <c r="F728" s="119"/>
      <c r="G728" s="120"/>
      <c r="H728" s="52">
        <f>SmtRes!Y393*Source!I84</f>
        <v>1.224</v>
      </c>
      <c r="I728" s="51">
        <f>SmtRes!AA393</f>
        <v>206.3</v>
      </c>
      <c r="J728" s="54">
        <f>SmtRes!AA393*Source!I84*SmtRes!Y393</f>
        <v>252.5112</v>
      </c>
    </row>
    <row r="729" spans="1:10" ht="15.75">
      <c r="A729" s="47"/>
      <c r="B729" s="61" t="str">
        <f>SmtRes!I394</f>
        <v>500-9126</v>
      </c>
      <c r="C729" s="72" t="str">
        <f>SmtRes!K394</f>
        <v>Подрозетники деревянные</v>
      </c>
      <c r="D729" s="51" t="str">
        <f>SmtRes!O394</f>
        <v>100 шт.</v>
      </c>
      <c r="E729" s="118">
        <f>SmtRes!Y394</f>
        <v>1.03</v>
      </c>
      <c r="F729" s="119"/>
      <c r="G729" s="120"/>
      <c r="H729" s="52">
        <f>SmtRes!Y394*Source!I84</f>
        <v>1.236</v>
      </c>
      <c r="I729" s="51">
        <f>SmtRes!AA394</f>
        <v>152.8</v>
      </c>
      <c r="J729" s="54">
        <f>SmtRes!AA394*Source!I84*SmtRes!Y394</f>
        <v>188.8608</v>
      </c>
    </row>
    <row r="730" spans="1:10" ht="47.25">
      <c r="A730" s="47"/>
      <c r="B730" s="61" t="str">
        <f>SmtRes!I395</f>
        <v>544-0089</v>
      </c>
      <c r="C730" s="72" t="str">
        <f>SmtRes!K395</f>
        <v>Лента липкая изоляционная на поликасиновом компаунде марки ЛСЭПЛ, шириной 20-30 мм, толщиной от 0,14 до 0,19 мм включительно</v>
      </c>
      <c r="D730" s="51" t="str">
        <f>SmtRes!O395</f>
        <v>кг</v>
      </c>
      <c r="E730" s="118">
        <f>SmtRes!Y395</f>
        <v>0.11</v>
      </c>
      <c r="F730" s="119"/>
      <c r="G730" s="120"/>
      <c r="H730" s="52">
        <f>SmtRes!Y395*Source!I84</f>
        <v>0.132</v>
      </c>
      <c r="I730" s="51">
        <f>SmtRes!AA395</f>
        <v>146.06</v>
      </c>
      <c r="J730" s="54">
        <f>SmtRes!AA395*Source!I84*SmtRes!Y395</f>
        <v>19.27992</v>
      </c>
    </row>
    <row r="731" spans="1:10" ht="15.75">
      <c r="A731" s="47"/>
      <c r="B731" s="73"/>
      <c r="C731" s="74" t="s">
        <v>595</v>
      </c>
      <c r="D731" s="48"/>
      <c r="E731" s="75"/>
      <c r="F731" s="75"/>
      <c r="G731" s="76"/>
      <c r="H731" s="77"/>
      <c r="I731" s="78"/>
      <c r="J731" s="92">
        <f>Source!P84</f>
        <v>486.14</v>
      </c>
    </row>
    <row r="732" spans="1:10" ht="15.75">
      <c r="A732" s="47"/>
      <c r="B732" s="79"/>
      <c r="C732" s="80" t="s">
        <v>114</v>
      </c>
      <c r="D732" s="93">
        <f>Source!AT84/100</f>
        <v>0.893</v>
      </c>
      <c r="E732" s="81"/>
      <c r="F732" s="82"/>
      <c r="G732" s="83"/>
      <c r="H732" s="84"/>
      <c r="I732" s="85"/>
      <c r="J732" s="94">
        <f>Source!X84</f>
        <v>2609.27</v>
      </c>
    </row>
    <row r="733" spans="1:10" ht="15.75">
      <c r="A733" s="47"/>
      <c r="B733" s="86"/>
      <c r="C733" s="87" t="s">
        <v>116</v>
      </c>
      <c r="D733" s="93">
        <f>Source!AU84/100</f>
        <v>0.65</v>
      </c>
      <c r="E733" s="81"/>
      <c r="F733" s="88"/>
      <c r="G733" s="89"/>
      <c r="H733" s="90"/>
      <c r="I733" s="91"/>
      <c r="J733" s="54">
        <f>Source!Y84</f>
        <v>1899.24</v>
      </c>
    </row>
    <row r="734" spans="1:10" ht="78.75">
      <c r="A734" s="46" t="str">
        <f>Source!E85</f>
        <v>23</v>
      </c>
      <c r="B734" s="42" t="str">
        <f>IF(Source!BJ85&lt;&gt;"",SUBSTITUTE(SUBSTITUTE(SUBSTITUTE(SUBSTITUTE(SUBSTITUTE(SUBSTITUTE(Source!BJ85,",",""),"сб."," "),"гл.","-"),"табл.","-"),"поз.","-"),"разд.","-"),Source!F85)&amp;" Кэмм)*1,2"&amp;" Кзпм)*1,2"&amp;" Козп)*1,2"&amp;" Ктзс)*1,2"&amp;" Ктзм)*1,2"</f>
        <v>ГЭСНм  08-03-591-3 Кэмм)*1,2 Кзпм)*1,2 Козп)*1,2 Ктзс)*1,2 Ктзм)*1,2</v>
      </c>
      <c r="C734" s="40" t="str">
        <f>Source!G85</f>
        <v>Выключатели, переключатели и штепсельные розетки: Выключатель полугерметический и герметический</v>
      </c>
      <c r="D734" s="41" t="str">
        <f>IF(Source!DW85="",Source!H85,Source!DW85)</f>
        <v>100 шт.</v>
      </c>
      <c r="E734" s="121" t="s">
        <v>591</v>
      </c>
      <c r="F734" s="121"/>
      <c r="G734" s="122"/>
      <c r="H734" s="43">
        <f>Source!I85</f>
        <v>0.12</v>
      </c>
      <c r="I734" s="44">
        <f>Source!AB85</f>
        <v>5436.415620000001</v>
      </c>
      <c r="J734" s="45">
        <f>Source!O85</f>
        <v>652.37</v>
      </c>
    </row>
    <row r="735" spans="1:10" ht="15.75">
      <c r="A735" s="47"/>
      <c r="B735" s="49" t="str">
        <f>SmtRes!I396</f>
        <v>1-4.2</v>
      </c>
      <c r="C735" s="50" t="str">
        <f>SmtRes!K396</f>
        <v>Затраты труда рабочих, разряд работ 4.2</v>
      </c>
      <c r="D735" s="51" t="str">
        <f>SmtRes!O396</f>
        <v>чел.-ч</v>
      </c>
      <c r="E735" s="123">
        <f>SmtRes!Y396</f>
        <v>91.2</v>
      </c>
      <c r="F735" s="124"/>
      <c r="G735" s="125"/>
      <c r="H735" s="52">
        <f>SmtRes!Y396*Source!I85</f>
        <v>10.943999999999999</v>
      </c>
      <c r="I735" s="53">
        <f>SmtRes!AD396</f>
        <v>51.24</v>
      </c>
      <c r="J735" s="54">
        <f>SmtRes!AD396*Source!I85*SmtRes!Y396</f>
        <v>560.7705599999999</v>
      </c>
    </row>
    <row r="736" spans="1:10" ht="15.75">
      <c r="A736" s="47"/>
      <c r="B736" s="49" t="str">
        <f>SmtRes!I397</f>
        <v>2</v>
      </c>
      <c r="C736" s="50" t="str">
        <f>SmtRes!K397</f>
        <v>Затраты труда машинистов</v>
      </c>
      <c r="D736" s="51" t="str">
        <f>SmtRes!O397</f>
        <v>чел.час</v>
      </c>
      <c r="E736" s="118">
        <f>SmtRes!Y397</f>
        <v>0.24</v>
      </c>
      <c r="F736" s="119"/>
      <c r="G736" s="120"/>
      <c r="H736" s="52">
        <f>SmtRes!Y397*Source!I85</f>
        <v>0.0288</v>
      </c>
      <c r="I736" s="53">
        <f>SmtRes!AC397</f>
        <v>0</v>
      </c>
      <c r="J736" s="54">
        <f>SmtRes!AC397*Source!I85*SmtRes!Y397</f>
        <v>0</v>
      </c>
    </row>
    <row r="737" spans="1:10" ht="31.5">
      <c r="A737" s="47"/>
      <c r="B737" s="61" t="str">
        <f>SmtRes!I398</f>
        <v>021102</v>
      </c>
      <c r="C737" s="50" t="str">
        <f>SmtRes!K398</f>
        <v>Краны на автомобильном ходу при работе на монтаже технологического оборудования 10 т</v>
      </c>
      <c r="D737" s="51" t="str">
        <f>SmtRes!O398</f>
        <v>маш.ч</v>
      </c>
      <c r="E737" s="55"/>
      <c r="F737" s="119">
        <f>SmtRes!Y398</f>
        <v>0.12</v>
      </c>
      <c r="G737" s="120"/>
      <c r="H737" s="52">
        <f>SmtRes!Y398*Source!I85</f>
        <v>0.0144</v>
      </c>
      <c r="I737" s="51">
        <f>SmtRes!AB398</f>
        <v>410.67</v>
      </c>
      <c r="J737" s="54">
        <f>SmtRes!AB398*Source!I85*SmtRes!Y398</f>
        <v>5.913648</v>
      </c>
    </row>
    <row r="738" spans="1:10" ht="15.75">
      <c r="A738" s="47"/>
      <c r="B738" s="56"/>
      <c r="C738" s="57" t="s">
        <v>592</v>
      </c>
      <c r="D738" s="58"/>
      <c r="E738" s="59"/>
      <c r="F738" s="59"/>
      <c r="G738" s="60"/>
      <c r="H738" s="59"/>
      <c r="I738" s="62">
        <f>SmtRes!AC398</f>
        <v>66.28</v>
      </c>
      <c r="J738" s="54">
        <f>SmtRes!AC398*Source!I85*SmtRes!Y398</f>
        <v>0.954432</v>
      </c>
    </row>
    <row r="739" spans="1:10" ht="31.5">
      <c r="A739" s="47"/>
      <c r="B739" s="61" t="str">
        <f>SmtRes!I399</f>
        <v>040502</v>
      </c>
      <c r="C739" s="50" t="str">
        <f>SmtRes!K399</f>
        <v>Установки для сварки ручной дуговой (постоянного тока)</v>
      </c>
      <c r="D739" s="51" t="str">
        <f>SmtRes!O399</f>
        <v>маш.-ч</v>
      </c>
      <c r="E739" s="55"/>
      <c r="F739" s="119">
        <f>SmtRes!Y399</f>
        <v>5.568</v>
      </c>
      <c r="G739" s="120"/>
      <c r="H739" s="52">
        <f>SmtRes!Y399*Source!I85</f>
        <v>0.66816</v>
      </c>
      <c r="I739" s="51">
        <f>SmtRes!AB399</f>
        <v>15.45</v>
      </c>
      <c r="J739" s="54">
        <f>SmtRes!AB399*Source!I85*SmtRes!Y399</f>
        <v>10.323071999999998</v>
      </c>
    </row>
    <row r="740" spans="1:10" ht="15.75">
      <c r="A740" s="47"/>
      <c r="B740" s="56"/>
      <c r="C740" s="57" t="s">
        <v>592</v>
      </c>
      <c r="D740" s="58"/>
      <c r="E740" s="59"/>
      <c r="F740" s="59"/>
      <c r="G740" s="60"/>
      <c r="H740" s="59"/>
      <c r="I740" s="62">
        <f>SmtRes!AC399</f>
        <v>0</v>
      </c>
      <c r="J740" s="54">
        <f>SmtRes!AC399*Source!I85*SmtRes!Y399</f>
        <v>0</v>
      </c>
    </row>
    <row r="741" spans="1:10" ht="31.5">
      <c r="A741" s="47"/>
      <c r="B741" s="61" t="str">
        <f>SmtRes!I400</f>
        <v>400002</v>
      </c>
      <c r="C741" s="50" t="str">
        <f>SmtRes!K400</f>
        <v>Автомобили бортовые грузоподъемностью до 8 т</v>
      </c>
      <c r="D741" s="51" t="str">
        <f>SmtRes!O400</f>
        <v>маш.ч</v>
      </c>
      <c r="E741" s="55"/>
      <c r="F741" s="119">
        <f>SmtRes!Y400</f>
        <v>0.12</v>
      </c>
      <c r="G741" s="120"/>
      <c r="H741" s="52">
        <f>SmtRes!Y400*Source!I85</f>
        <v>0.0144</v>
      </c>
      <c r="I741" s="51">
        <f>SmtRes!AB400</f>
        <v>290.01</v>
      </c>
      <c r="J741" s="54">
        <f>SmtRes!AB400*Source!I85*SmtRes!Y400</f>
        <v>4.176143999999999</v>
      </c>
    </row>
    <row r="742" spans="1:10" ht="15.75">
      <c r="A742" s="47"/>
      <c r="B742" s="56"/>
      <c r="C742" s="57" t="s">
        <v>592</v>
      </c>
      <c r="D742" s="58"/>
      <c r="E742" s="59"/>
      <c r="F742" s="59"/>
      <c r="G742" s="60"/>
      <c r="H742" s="59"/>
      <c r="I742" s="62">
        <f>SmtRes!AC400</f>
        <v>104.55</v>
      </c>
      <c r="J742" s="54">
        <f>SmtRes!AC400*Source!I85*SmtRes!Y400</f>
        <v>1.50552</v>
      </c>
    </row>
    <row r="743" spans="1:10" ht="15.75">
      <c r="A743" s="63"/>
      <c r="B743" s="64"/>
      <c r="C743" s="65" t="s">
        <v>593</v>
      </c>
      <c r="D743" s="58"/>
      <c r="E743" s="66"/>
      <c r="F743" s="67"/>
      <c r="G743" s="67"/>
      <c r="H743" s="66"/>
      <c r="I743" s="68"/>
      <c r="J743" s="71">
        <f>Source!Q85</f>
        <v>20.41</v>
      </c>
    </row>
    <row r="744" spans="1:10" ht="15.75">
      <c r="A744" s="63"/>
      <c r="B744" s="69"/>
      <c r="C744" s="65" t="s">
        <v>594</v>
      </c>
      <c r="D744" s="70"/>
      <c r="E744" s="66"/>
      <c r="F744" s="67"/>
      <c r="G744" s="67"/>
      <c r="H744" s="66"/>
      <c r="I744" s="68"/>
      <c r="J744" s="71">
        <f>Source!R85</f>
        <v>2.46</v>
      </c>
    </row>
    <row r="745" spans="1:10" ht="31.5">
      <c r="A745" s="47"/>
      <c r="B745" s="61" t="str">
        <f>SmtRes!I401</f>
        <v>101-1755</v>
      </c>
      <c r="C745" s="72" t="str">
        <f>SmtRes!K401</f>
        <v>Сталь полосовая спокойная марки Ст3сп, шириной 50-200 мм толщиной 4-5 мм</v>
      </c>
      <c r="D745" s="51" t="str">
        <f>SmtRes!O401</f>
        <v>т</v>
      </c>
      <c r="E745" s="118">
        <f>SmtRes!Y401</f>
        <v>0.014</v>
      </c>
      <c r="F745" s="119"/>
      <c r="G745" s="120"/>
      <c r="H745" s="52">
        <f>SmtRes!Y401*Source!I85</f>
        <v>0.00168</v>
      </c>
      <c r="I745" s="51">
        <f>SmtRes!AA401</f>
        <v>15000</v>
      </c>
      <c r="J745" s="54">
        <f>SmtRes!AA401*Source!I85*SmtRes!Y401</f>
        <v>25.2</v>
      </c>
    </row>
    <row r="746" spans="1:10" ht="15.75">
      <c r="A746" s="47"/>
      <c r="B746" s="61" t="str">
        <f>SmtRes!I402</f>
        <v>101-1786</v>
      </c>
      <c r="C746" s="72" t="str">
        <f>SmtRes!K402</f>
        <v>Лак битумный БТ-123</v>
      </c>
      <c r="D746" s="51" t="str">
        <f>SmtRes!O402</f>
        <v>т</v>
      </c>
      <c r="E746" s="118">
        <f>SmtRes!Y402</f>
        <v>0.0027</v>
      </c>
      <c r="F746" s="119"/>
      <c r="G746" s="120"/>
      <c r="H746" s="52">
        <f>SmtRes!Y402*Source!I85</f>
        <v>0.000324</v>
      </c>
      <c r="I746" s="51">
        <f>SmtRes!AA402</f>
        <v>46879.8</v>
      </c>
      <c r="J746" s="54">
        <f>SmtRes!AA402*Source!I85*SmtRes!Y402</f>
        <v>15.1890552</v>
      </c>
    </row>
    <row r="747" spans="1:10" ht="15.75">
      <c r="A747" s="47"/>
      <c r="B747" s="61" t="str">
        <f>SmtRes!I403</f>
        <v>101-1924</v>
      </c>
      <c r="C747" s="72" t="str">
        <f>SmtRes!K403</f>
        <v>Электроды диаметром 4 мм Э42А</v>
      </c>
      <c r="D747" s="51" t="str">
        <f>SmtRes!O403</f>
        <v>кг</v>
      </c>
      <c r="E747" s="118">
        <f>SmtRes!Y403</f>
        <v>0.024</v>
      </c>
      <c r="F747" s="119"/>
      <c r="G747" s="120"/>
      <c r="H747" s="52">
        <f>SmtRes!Y403*Source!I85</f>
        <v>0.0028799999999999997</v>
      </c>
      <c r="I747" s="51">
        <f>SmtRes!AA403</f>
        <v>40.04</v>
      </c>
      <c r="J747" s="54">
        <f>SmtRes!AA403*Source!I85*SmtRes!Y403</f>
        <v>0.11531519999999998</v>
      </c>
    </row>
    <row r="748" spans="1:10" ht="15.75">
      <c r="A748" s="47"/>
      <c r="B748" s="61" t="str">
        <f>SmtRes!I404</f>
        <v>101-1977</v>
      </c>
      <c r="C748" s="72" t="str">
        <f>SmtRes!K404</f>
        <v>Болты строительные с гайками и шайбами</v>
      </c>
      <c r="D748" s="51" t="str">
        <f>SmtRes!O404</f>
        <v>кг</v>
      </c>
      <c r="E748" s="118">
        <f>SmtRes!Y404</f>
        <v>3.54</v>
      </c>
      <c r="F748" s="119"/>
      <c r="G748" s="120"/>
      <c r="H748" s="52">
        <f>SmtRes!Y404*Source!I85</f>
        <v>0.4248</v>
      </c>
      <c r="I748" s="51">
        <f>SmtRes!AA404</f>
        <v>22.6</v>
      </c>
      <c r="J748" s="54">
        <f>SmtRes!AA404*Source!I85*SmtRes!Y404</f>
        <v>9.600480000000001</v>
      </c>
    </row>
    <row r="749" spans="1:10" ht="15.75">
      <c r="A749" s="47"/>
      <c r="B749" s="61" t="str">
        <f>SmtRes!I405</f>
        <v>101-9100</v>
      </c>
      <c r="C749" s="72" t="str">
        <f>SmtRes!K405</f>
        <v>Патроны для пристрелки</v>
      </c>
      <c r="D749" s="51" t="str">
        <f>SmtRes!O405</f>
        <v>10 шт.</v>
      </c>
      <c r="E749" s="118">
        <f>SmtRes!Y405</f>
        <v>9.76</v>
      </c>
      <c r="F749" s="119"/>
      <c r="G749" s="120"/>
      <c r="H749" s="52">
        <f>SmtRes!Y405*Source!I85</f>
        <v>1.1712</v>
      </c>
      <c r="I749" s="51">
        <f>SmtRes!AA405</f>
        <v>10</v>
      </c>
      <c r="J749" s="54">
        <f>SmtRes!AA405*Source!I85*SmtRes!Y405</f>
        <v>11.712</v>
      </c>
    </row>
    <row r="750" spans="1:10" ht="15.75">
      <c r="A750" s="47"/>
      <c r="B750" s="61" t="str">
        <f>SmtRes!I406</f>
        <v>101-9109</v>
      </c>
      <c r="C750" s="72" t="str">
        <f>SmtRes!K406</f>
        <v>Дюбели для пристрелки</v>
      </c>
      <c r="D750" s="51" t="str">
        <f>SmtRes!O406</f>
        <v>10 шт.</v>
      </c>
      <c r="E750" s="118">
        <f>SmtRes!Y406</f>
        <v>9.76</v>
      </c>
      <c r="F750" s="119"/>
      <c r="G750" s="120"/>
      <c r="H750" s="52">
        <f>SmtRes!Y406*Source!I85</f>
        <v>1.1712</v>
      </c>
      <c r="I750" s="51">
        <f>SmtRes!AA406</f>
        <v>8</v>
      </c>
      <c r="J750" s="54">
        <f>SmtRes!AA406*Source!I85*SmtRes!Y406</f>
        <v>9.3696</v>
      </c>
    </row>
    <row r="751" spans="1:10" ht="15.75">
      <c r="A751" s="47"/>
      <c r="B751" s="73"/>
      <c r="C751" s="74" t="s">
        <v>595</v>
      </c>
      <c r="D751" s="48"/>
      <c r="E751" s="75"/>
      <c r="F751" s="75"/>
      <c r="G751" s="76"/>
      <c r="H751" s="77"/>
      <c r="I751" s="78"/>
      <c r="J751" s="92">
        <f>Source!P85</f>
        <v>71.19</v>
      </c>
    </row>
    <row r="752" spans="1:10" ht="15.75">
      <c r="A752" s="47"/>
      <c r="B752" s="79"/>
      <c r="C752" s="80" t="s">
        <v>114</v>
      </c>
      <c r="D752" s="93">
        <f>Source!AT85/100</f>
        <v>0.893</v>
      </c>
      <c r="E752" s="81"/>
      <c r="F752" s="82"/>
      <c r="G752" s="83"/>
      <c r="H752" s="84"/>
      <c r="I752" s="85"/>
      <c r="J752" s="94">
        <f>Source!X85</f>
        <v>502.96</v>
      </c>
    </row>
    <row r="753" spans="1:10" ht="15.75">
      <c r="A753" s="47"/>
      <c r="B753" s="86"/>
      <c r="C753" s="87" t="s">
        <v>116</v>
      </c>
      <c r="D753" s="93">
        <f>Source!AU85/100</f>
        <v>0.65</v>
      </c>
      <c r="E753" s="81"/>
      <c r="F753" s="88"/>
      <c r="G753" s="89"/>
      <c r="H753" s="90"/>
      <c r="I753" s="91"/>
      <c r="J753" s="54">
        <f>Source!Y85</f>
        <v>366.1</v>
      </c>
    </row>
    <row r="754" spans="1:10" ht="15.75">
      <c r="A754" s="115"/>
      <c r="B754" s="116"/>
      <c r="C754" s="95"/>
      <c r="D754" s="96"/>
      <c r="E754" s="96"/>
      <c r="F754" s="96"/>
      <c r="G754" s="96"/>
      <c r="H754" s="96"/>
      <c r="I754" s="97" t="s">
        <v>596</v>
      </c>
      <c r="J754" s="98">
        <f>Source!O87</f>
        <v>366769.6</v>
      </c>
    </row>
    <row r="755" spans="1:10" ht="15.75">
      <c r="A755" s="113">
        <f>Source!N100</f>
      </c>
      <c r="B755" s="114"/>
      <c r="C755" s="99" t="str">
        <f>Source!H100</f>
        <v>Итого прямые затраты</v>
      </c>
      <c r="D755" s="99"/>
      <c r="E755" s="99"/>
      <c r="F755" s="99"/>
      <c r="G755" s="99"/>
      <c r="H755" s="99"/>
      <c r="I755" s="99"/>
      <c r="J755" s="100">
        <f>Source!F100</f>
        <v>366769.6</v>
      </c>
    </row>
    <row r="756" spans="1:10" ht="15.75">
      <c r="A756" s="113">
        <f>Source!N101</f>
      </c>
      <c r="B756" s="114"/>
      <c r="C756" s="99" t="str">
        <f>Source!H101</f>
        <v>Накладные расходы</v>
      </c>
      <c r="D756" s="99"/>
      <c r="E756" s="99"/>
      <c r="F756" s="99"/>
      <c r="G756" s="99"/>
      <c r="H756" s="99"/>
      <c r="I756" s="99"/>
      <c r="J756" s="100">
        <f>Source!F101</f>
        <v>195195.57</v>
      </c>
    </row>
    <row r="757" spans="1:10" ht="15.75">
      <c r="A757" s="113">
        <f>Source!N102</f>
      </c>
      <c r="B757" s="114"/>
      <c r="C757" s="99" t="str">
        <f>Source!H102</f>
        <v>Сметная прибыль</v>
      </c>
      <c r="D757" s="99"/>
      <c r="E757" s="99"/>
      <c r="F757" s="99"/>
      <c r="G757" s="99"/>
      <c r="H757" s="99"/>
      <c r="I757" s="99"/>
      <c r="J757" s="100">
        <f>Source!F102</f>
        <v>142384.73</v>
      </c>
    </row>
    <row r="758" spans="1:10" ht="15.75">
      <c r="A758" s="113">
        <f>Source!N103</f>
      </c>
      <c r="B758" s="114"/>
      <c r="C758" s="99" t="str">
        <f>Source!H103</f>
        <v>Итого</v>
      </c>
      <c r="D758" s="99"/>
      <c r="E758" s="99"/>
      <c r="F758" s="99"/>
      <c r="G758" s="99"/>
      <c r="H758" s="99"/>
      <c r="I758" s="99"/>
      <c r="J758" s="100">
        <f>Source!F103</f>
        <v>704349.9</v>
      </c>
    </row>
    <row r="759" spans="1:10" ht="15.75">
      <c r="A759" s="35"/>
      <c r="B759" s="36" t="s">
        <v>590</v>
      </c>
      <c r="C759" s="37" t="str">
        <f>Source!G105</f>
        <v>Заземление</v>
      </c>
      <c r="D759" s="38"/>
      <c r="E759" s="38"/>
      <c r="F759" s="38"/>
      <c r="G759" s="38"/>
      <c r="H759" s="38"/>
      <c r="I759" s="38"/>
      <c r="J759" s="39"/>
    </row>
    <row r="760" spans="1:10" ht="94.5">
      <c r="A760" s="46" t="str">
        <f>Source!E109</f>
        <v>1</v>
      </c>
      <c r="B760" s="42" t="str">
        <f>IF(Source!BJ109&lt;&gt;"",SUBSTITUTE(SUBSTITUTE(SUBSTITUTE(SUBSTITUTE(SUBSTITUTE(SUBSTITUTE(Source!BJ109,",",""),"сб."," "),"гл.","-"),"табл.","-"),"поз.","-"),"разд.","-"),Source!F109)&amp;" Кэмм)*1,15"&amp;" Кзпм)*1,15"&amp;" Козп)*1,15"&amp;" Ктзс)*1,15"&amp;" Ктзм)*1,15"</f>
        <v>ГЭСНм  08-02-471-2 Кэмм)*1,15 Кзпм)*1,15 Козп)*1,15 Ктзс)*1,15 Ктзм)*1,15</v>
      </c>
      <c r="C760" s="40" t="str">
        <f>Source!G109</f>
        <v>Заземлители:  Заземлитель вертикальный из угловой стали, размер, мм 63х63х6</v>
      </c>
      <c r="D760" s="41" t="str">
        <f>IF(Source!DW109="",Source!H109,Source!DW109)</f>
        <v>10 шт.</v>
      </c>
      <c r="E760" s="121" t="s">
        <v>591</v>
      </c>
      <c r="F760" s="121"/>
      <c r="G760" s="122"/>
      <c r="H760" s="43">
        <f>Source!I109</f>
        <v>2.5</v>
      </c>
      <c r="I760" s="44">
        <f>Source!AB109</f>
        <v>4500.634305</v>
      </c>
      <c r="J760" s="45">
        <f>Source!O109</f>
        <v>11251.59</v>
      </c>
    </row>
    <row r="761" spans="1:10" ht="15.75">
      <c r="A761" s="47"/>
      <c r="B761" s="49" t="str">
        <f>SmtRes!I407</f>
        <v>1-3.8</v>
      </c>
      <c r="C761" s="50" t="str">
        <f>SmtRes!K407</f>
        <v>Затраты труда рабочих, разряд работ 3.8</v>
      </c>
      <c r="D761" s="51" t="str">
        <f>SmtRes!O407</f>
        <v>чел.-ч</v>
      </c>
      <c r="E761" s="123">
        <f>SmtRes!Y407</f>
        <v>13.57</v>
      </c>
      <c r="F761" s="124"/>
      <c r="G761" s="125"/>
      <c r="H761" s="52">
        <f>SmtRes!Y407*Source!I109</f>
        <v>33.925</v>
      </c>
      <c r="I761" s="53">
        <f>SmtRes!AD407</f>
        <v>48.57</v>
      </c>
      <c r="J761" s="54">
        <f>SmtRes!AD407*Source!I109*SmtRes!Y407</f>
        <v>1647.73725</v>
      </c>
    </row>
    <row r="762" spans="1:10" ht="15.75">
      <c r="A762" s="47"/>
      <c r="B762" s="49" t="str">
        <f>SmtRes!I408</f>
        <v>2</v>
      </c>
      <c r="C762" s="50" t="str">
        <f>SmtRes!K408</f>
        <v>Затраты труда машинистов</v>
      </c>
      <c r="D762" s="51" t="str">
        <f>SmtRes!O408</f>
        <v>чел.час</v>
      </c>
      <c r="E762" s="118">
        <f>SmtRes!Y408</f>
        <v>0.69</v>
      </c>
      <c r="F762" s="119"/>
      <c r="G762" s="120"/>
      <c r="H762" s="52">
        <f>SmtRes!Y408*Source!I109</f>
        <v>1.7249999999999999</v>
      </c>
      <c r="I762" s="53">
        <f>SmtRes!AC408</f>
        <v>0</v>
      </c>
      <c r="J762" s="54">
        <f>SmtRes!AC408*Source!I109*SmtRes!Y408</f>
        <v>0</v>
      </c>
    </row>
    <row r="763" spans="1:10" ht="31.5">
      <c r="A763" s="47"/>
      <c r="B763" s="61" t="str">
        <f>SmtRes!I409</f>
        <v>021102</v>
      </c>
      <c r="C763" s="50" t="str">
        <f>SmtRes!K409</f>
        <v>Краны на автомобильном ходу при работе на монтаже технологического оборудования 10 т</v>
      </c>
      <c r="D763" s="51" t="str">
        <f>SmtRes!O409</f>
        <v>маш.ч</v>
      </c>
      <c r="E763" s="55"/>
      <c r="F763" s="119">
        <f>SmtRes!Y409</f>
        <v>0.345</v>
      </c>
      <c r="G763" s="120"/>
      <c r="H763" s="52">
        <f>SmtRes!Y409*Source!I109</f>
        <v>0.8624999999999999</v>
      </c>
      <c r="I763" s="51">
        <f>SmtRes!AB409</f>
        <v>410.67</v>
      </c>
      <c r="J763" s="54">
        <f>SmtRes!AB409*Source!I109*SmtRes!Y409</f>
        <v>354.20287499999995</v>
      </c>
    </row>
    <row r="764" spans="1:10" ht="15.75">
      <c r="A764" s="47"/>
      <c r="B764" s="56"/>
      <c r="C764" s="57" t="s">
        <v>592</v>
      </c>
      <c r="D764" s="58"/>
      <c r="E764" s="59"/>
      <c r="F764" s="59"/>
      <c r="G764" s="60"/>
      <c r="H764" s="59"/>
      <c r="I764" s="62">
        <f>SmtRes!AC409</f>
        <v>66.28</v>
      </c>
      <c r="J764" s="54">
        <f>SmtRes!AC409*Source!I109*SmtRes!Y409</f>
        <v>57.16649999999999</v>
      </c>
    </row>
    <row r="765" spans="1:10" ht="31.5">
      <c r="A765" s="47"/>
      <c r="B765" s="61" t="str">
        <f>SmtRes!I410</f>
        <v>040502</v>
      </c>
      <c r="C765" s="50" t="str">
        <f>SmtRes!K410</f>
        <v>Установки для сварки ручной дуговой (постоянного тока)</v>
      </c>
      <c r="D765" s="51" t="str">
        <f>SmtRes!O410</f>
        <v>маш.-ч</v>
      </c>
      <c r="E765" s="55"/>
      <c r="F765" s="119">
        <f>SmtRes!Y410</f>
        <v>2.0125</v>
      </c>
      <c r="G765" s="120"/>
      <c r="H765" s="52">
        <f>SmtRes!Y410*Source!I109</f>
        <v>5.03125</v>
      </c>
      <c r="I765" s="51">
        <f>SmtRes!AB410</f>
        <v>15.45</v>
      </c>
      <c r="J765" s="54">
        <f>SmtRes!AB410*Source!I109*SmtRes!Y410</f>
        <v>77.73281250000001</v>
      </c>
    </row>
    <row r="766" spans="1:10" ht="15.75">
      <c r="A766" s="47"/>
      <c r="B766" s="56"/>
      <c r="C766" s="57" t="s">
        <v>592</v>
      </c>
      <c r="D766" s="58"/>
      <c r="E766" s="59"/>
      <c r="F766" s="59"/>
      <c r="G766" s="60"/>
      <c r="H766" s="59"/>
      <c r="I766" s="62">
        <f>SmtRes!AC410</f>
        <v>0</v>
      </c>
      <c r="J766" s="54">
        <f>SmtRes!AC410*Source!I109*SmtRes!Y410</f>
        <v>0</v>
      </c>
    </row>
    <row r="767" spans="1:10" ht="31.5">
      <c r="A767" s="47"/>
      <c r="B767" s="61" t="str">
        <f>SmtRes!I411</f>
        <v>400002</v>
      </c>
      <c r="C767" s="50" t="str">
        <f>SmtRes!K411</f>
        <v>Автомобили бортовые грузоподъемностью до 8 т</v>
      </c>
      <c r="D767" s="51" t="str">
        <f>SmtRes!O411</f>
        <v>маш.ч</v>
      </c>
      <c r="E767" s="55"/>
      <c r="F767" s="119">
        <f>SmtRes!Y411</f>
        <v>0.345</v>
      </c>
      <c r="G767" s="120"/>
      <c r="H767" s="52">
        <f>SmtRes!Y411*Source!I109</f>
        <v>0.8624999999999999</v>
      </c>
      <c r="I767" s="51">
        <f>SmtRes!AB411</f>
        <v>290.01</v>
      </c>
      <c r="J767" s="54">
        <f>SmtRes!AB411*Source!I109*SmtRes!Y411</f>
        <v>250.13362499999997</v>
      </c>
    </row>
    <row r="768" spans="1:10" ht="15.75">
      <c r="A768" s="47"/>
      <c r="B768" s="56"/>
      <c r="C768" s="57" t="s">
        <v>592</v>
      </c>
      <c r="D768" s="58"/>
      <c r="E768" s="59"/>
      <c r="F768" s="59"/>
      <c r="G768" s="60"/>
      <c r="H768" s="59"/>
      <c r="I768" s="62">
        <f>SmtRes!AC411</f>
        <v>104.55</v>
      </c>
      <c r="J768" s="54">
        <f>SmtRes!AC411*Source!I109*SmtRes!Y411</f>
        <v>90.174375</v>
      </c>
    </row>
    <row r="769" spans="1:10" ht="15.75">
      <c r="A769" s="63"/>
      <c r="B769" s="64"/>
      <c r="C769" s="65" t="s">
        <v>593</v>
      </c>
      <c r="D769" s="58"/>
      <c r="E769" s="66"/>
      <c r="F769" s="67"/>
      <c r="G769" s="67"/>
      <c r="H769" s="66"/>
      <c r="I769" s="68"/>
      <c r="J769" s="71">
        <f>Source!Q109</f>
        <v>682.07</v>
      </c>
    </row>
    <row r="770" spans="1:10" ht="15.75">
      <c r="A770" s="63"/>
      <c r="B770" s="69"/>
      <c r="C770" s="65" t="s">
        <v>594</v>
      </c>
      <c r="D770" s="70"/>
      <c r="E770" s="66"/>
      <c r="F770" s="67"/>
      <c r="G770" s="67"/>
      <c r="H770" s="66"/>
      <c r="I770" s="68"/>
      <c r="J770" s="71">
        <f>Source!R109</f>
        <v>147.34</v>
      </c>
    </row>
    <row r="771" spans="1:10" ht="31.5">
      <c r="A771" s="47"/>
      <c r="B771" s="61" t="str">
        <f>SmtRes!I412</f>
        <v>101-1642</v>
      </c>
      <c r="C771" s="72" t="str">
        <f>SmtRes!K412</f>
        <v>Сталь угловая, равнополочная, марка стали ВСт3кп2 размером 100х100х10 мм</v>
      </c>
      <c r="D771" s="51" t="str">
        <f>SmtRes!O412</f>
        <v>т</v>
      </c>
      <c r="E771" s="118">
        <f>SmtRes!Y412</f>
        <v>0.177</v>
      </c>
      <c r="F771" s="119"/>
      <c r="G771" s="120"/>
      <c r="H771" s="52">
        <f>SmtRes!Y412*Source!I109</f>
        <v>0.4425</v>
      </c>
      <c r="I771" s="51">
        <f>SmtRes!AA412</f>
        <v>19363.68</v>
      </c>
      <c r="J771" s="54">
        <f>SmtRes!AA412*Source!I109*SmtRes!Y412</f>
        <v>8568.428399999999</v>
      </c>
    </row>
    <row r="772" spans="1:10" ht="15.75">
      <c r="A772" s="47"/>
      <c r="B772" s="61" t="str">
        <f>SmtRes!I413</f>
        <v>101-1786</v>
      </c>
      <c r="C772" s="72" t="str">
        <f>SmtRes!K413</f>
        <v>Лак битумный БТ-123</v>
      </c>
      <c r="D772" s="51" t="str">
        <f>SmtRes!O413</f>
        <v>т</v>
      </c>
      <c r="E772" s="118">
        <f>SmtRes!Y413</f>
        <v>0.0024</v>
      </c>
      <c r="F772" s="119"/>
      <c r="G772" s="120"/>
      <c r="H772" s="52">
        <f>SmtRes!Y413*Source!I109</f>
        <v>0.005999999999999999</v>
      </c>
      <c r="I772" s="51">
        <f>SmtRes!AA413</f>
        <v>46879.8</v>
      </c>
      <c r="J772" s="54">
        <f>SmtRes!AA413*Source!I109*SmtRes!Y413</f>
        <v>281.2788</v>
      </c>
    </row>
    <row r="773" spans="1:10" ht="15.75">
      <c r="A773" s="47"/>
      <c r="B773" s="61" t="str">
        <f>SmtRes!I414</f>
        <v>101-1924</v>
      </c>
      <c r="C773" s="72" t="str">
        <f>SmtRes!K414</f>
        <v>Электроды диаметром 4 мм Э42А</v>
      </c>
      <c r="D773" s="51" t="str">
        <f>SmtRes!O414</f>
        <v>кг</v>
      </c>
      <c r="E773" s="118">
        <f>SmtRes!Y414</f>
        <v>0.72</v>
      </c>
      <c r="F773" s="119"/>
      <c r="G773" s="120"/>
      <c r="H773" s="52">
        <f>SmtRes!Y414*Source!I109</f>
        <v>1.7999999999999998</v>
      </c>
      <c r="I773" s="51">
        <f>SmtRes!AA414</f>
        <v>40.04</v>
      </c>
      <c r="J773" s="54">
        <f>SmtRes!AA414*Source!I109*SmtRes!Y414</f>
        <v>72.07199999999999</v>
      </c>
    </row>
    <row r="774" spans="1:10" ht="15.75">
      <c r="A774" s="47"/>
      <c r="B774" s="73"/>
      <c r="C774" s="74" t="s">
        <v>595</v>
      </c>
      <c r="D774" s="48"/>
      <c r="E774" s="75"/>
      <c r="F774" s="75"/>
      <c r="G774" s="76"/>
      <c r="H774" s="77"/>
      <c r="I774" s="78"/>
      <c r="J774" s="92">
        <f>Source!P109</f>
        <v>8921.78</v>
      </c>
    </row>
    <row r="775" spans="1:10" ht="15.75">
      <c r="A775" s="47"/>
      <c r="B775" s="79"/>
      <c r="C775" s="80" t="s">
        <v>114</v>
      </c>
      <c r="D775" s="93">
        <f>Source!AT109/100</f>
        <v>0.893</v>
      </c>
      <c r="E775" s="81"/>
      <c r="F775" s="82"/>
      <c r="G775" s="83"/>
      <c r="H775" s="84"/>
      <c r="I775" s="85"/>
      <c r="J775" s="94">
        <f>Source!X109</f>
        <v>1603.01</v>
      </c>
    </row>
    <row r="776" spans="1:10" ht="15.75">
      <c r="A776" s="47"/>
      <c r="B776" s="86"/>
      <c r="C776" s="87" t="s">
        <v>116</v>
      </c>
      <c r="D776" s="93">
        <f>Source!AU109/100</f>
        <v>0.65</v>
      </c>
      <c r="E776" s="81"/>
      <c r="F776" s="88"/>
      <c r="G776" s="89"/>
      <c r="H776" s="90"/>
      <c r="I776" s="91"/>
      <c r="J776" s="54">
        <f>Source!Y109</f>
        <v>1166.8</v>
      </c>
    </row>
    <row r="777" spans="1:10" ht="94.5">
      <c r="A777" s="46" t="str">
        <f>Source!E110</f>
        <v>2</v>
      </c>
      <c r="B777" s="42" t="str">
        <f>IF(Source!BJ110&lt;&gt;"",SUBSTITUTE(SUBSTITUTE(SUBSTITUTE(SUBSTITUTE(SUBSTITUTE(SUBSTITUTE(Source!BJ110,",",""),"сб."," "),"гл.","-"),"табл.","-"),"поз.","-"),"разд.","-"),Source!F110)&amp;" Кэмм)*1,15"&amp;" Кзпм)*1,15"&amp;" Козп)*1,15"&amp;" Ктзс)*1,15"&amp;" Ктзм)*1,15"</f>
        <v>ГЭСНм  08-02-471-1 Кэмм)*1,15 Кзпм)*1,15 Козп)*1,15 Ктзс)*1,15 Ктзм)*1,15</v>
      </c>
      <c r="C777" s="40" t="str">
        <f>Source!G110</f>
        <v>Заземлители:  Заземлитель вертикальный из угловой стали, размер, мм 50х50х5</v>
      </c>
      <c r="D777" s="41" t="str">
        <f>IF(Source!DW110="",Source!H110,Source!DW110)</f>
        <v>10 шт.</v>
      </c>
      <c r="E777" s="121" t="s">
        <v>591</v>
      </c>
      <c r="F777" s="121"/>
      <c r="G777" s="122"/>
      <c r="H777" s="43">
        <f>Source!I110</f>
        <v>0.8</v>
      </c>
      <c r="I777" s="44">
        <f>Source!AB110</f>
        <v>3147.8180350000002</v>
      </c>
      <c r="J777" s="45">
        <f>Source!O110</f>
        <v>2518.25</v>
      </c>
    </row>
    <row r="778" spans="1:10" ht="15.75">
      <c r="A778" s="47"/>
      <c r="B778" s="49" t="str">
        <f>SmtRes!I415</f>
        <v>1-3.8</v>
      </c>
      <c r="C778" s="50" t="str">
        <f>SmtRes!K415</f>
        <v>Затраты труда рабочих, разряд работ 3.8</v>
      </c>
      <c r="D778" s="51" t="str">
        <f>SmtRes!O415</f>
        <v>чел.-ч</v>
      </c>
      <c r="E778" s="123">
        <f>SmtRes!Y415</f>
        <v>12.305</v>
      </c>
      <c r="F778" s="124"/>
      <c r="G778" s="125"/>
      <c r="H778" s="52">
        <f>SmtRes!Y415*Source!I110</f>
        <v>9.844000000000001</v>
      </c>
      <c r="I778" s="53">
        <f>SmtRes!AD415</f>
        <v>48.57</v>
      </c>
      <c r="J778" s="54">
        <f>SmtRes!AD415*Source!I110*SmtRes!Y415</f>
        <v>478.12308</v>
      </c>
    </row>
    <row r="779" spans="1:10" ht="15.75">
      <c r="A779" s="47"/>
      <c r="B779" s="49" t="str">
        <f>SmtRes!I416</f>
        <v>2</v>
      </c>
      <c r="C779" s="50" t="str">
        <f>SmtRes!K416</f>
        <v>Затраты труда машинистов</v>
      </c>
      <c r="D779" s="51" t="str">
        <f>SmtRes!O416</f>
        <v>чел.час</v>
      </c>
      <c r="E779" s="118">
        <f>SmtRes!Y416</f>
        <v>0.43699999999999994</v>
      </c>
      <c r="F779" s="119"/>
      <c r="G779" s="120"/>
      <c r="H779" s="52">
        <f>SmtRes!Y416*Source!I110</f>
        <v>0.34959999999999997</v>
      </c>
      <c r="I779" s="53">
        <f>SmtRes!AC416</f>
        <v>0</v>
      </c>
      <c r="J779" s="54">
        <f>SmtRes!AC416*Source!I110*SmtRes!Y416</f>
        <v>0</v>
      </c>
    </row>
    <row r="780" spans="1:10" ht="31.5">
      <c r="A780" s="47"/>
      <c r="B780" s="61" t="str">
        <f>SmtRes!I417</f>
        <v>021102</v>
      </c>
      <c r="C780" s="50" t="str">
        <f>SmtRes!K417</f>
        <v>Краны на автомобильном ходу при работе на монтаже технологического оборудования 10 т</v>
      </c>
      <c r="D780" s="51" t="str">
        <f>SmtRes!O417</f>
        <v>маш.ч</v>
      </c>
      <c r="E780" s="55"/>
      <c r="F780" s="119">
        <f>SmtRes!Y417</f>
        <v>0.21849999999999997</v>
      </c>
      <c r="G780" s="120"/>
      <c r="H780" s="52">
        <f>SmtRes!Y417*Source!I110</f>
        <v>0.17479999999999998</v>
      </c>
      <c r="I780" s="51">
        <f>SmtRes!AB417</f>
        <v>410.67</v>
      </c>
      <c r="J780" s="54">
        <f>SmtRes!AB417*Source!I110*SmtRes!Y417</f>
        <v>71.785116</v>
      </c>
    </row>
    <row r="781" spans="1:10" ht="15.75">
      <c r="A781" s="47"/>
      <c r="B781" s="56"/>
      <c r="C781" s="57" t="s">
        <v>592</v>
      </c>
      <c r="D781" s="58"/>
      <c r="E781" s="59"/>
      <c r="F781" s="59"/>
      <c r="G781" s="60"/>
      <c r="H781" s="59"/>
      <c r="I781" s="62">
        <f>SmtRes!AC417</f>
        <v>66.28</v>
      </c>
      <c r="J781" s="54">
        <f>SmtRes!AC417*Source!I110*SmtRes!Y417</f>
        <v>11.585743999999998</v>
      </c>
    </row>
    <row r="782" spans="1:10" ht="31.5">
      <c r="A782" s="47"/>
      <c r="B782" s="61" t="str">
        <f>SmtRes!I418</f>
        <v>040502</v>
      </c>
      <c r="C782" s="50" t="str">
        <f>SmtRes!K418</f>
        <v>Установки для сварки ручной дуговой (постоянного тока)</v>
      </c>
      <c r="D782" s="51" t="str">
        <f>SmtRes!O418</f>
        <v>маш.-ч</v>
      </c>
      <c r="E782" s="55"/>
      <c r="F782" s="119">
        <f>SmtRes!Y418</f>
        <v>2.0125</v>
      </c>
      <c r="G782" s="120"/>
      <c r="H782" s="52">
        <f>SmtRes!Y418*Source!I110</f>
        <v>1.6100000000000003</v>
      </c>
      <c r="I782" s="51">
        <f>SmtRes!AB418</f>
        <v>15.45</v>
      </c>
      <c r="J782" s="54">
        <f>SmtRes!AB418*Source!I110*SmtRes!Y418</f>
        <v>24.8745</v>
      </c>
    </row>
    <row r="783" spans="1:10" ht="15.75">
      <c r="A783" s="47"/>
      <c r="B783" s="56"/>
      <c r="C783" s="57" t="s">
        <v>592</v>
      </c>
      <c r="D783" s="58"/>
      <c r="E783" s="59"/>
      <c r="F783" s="59"/>
      <c r="G783" s="60"/>
      <c r="H783" s="59"/>
      <c r="I783" s="62">
        <f>SmtRes!AC418</f>
        <v>0</v>
      </c>
      <c r="J783" s="54">
        <f>SmtRes!AC418*Source!I110*SmtRes!Y418</f>
        <v>0</v>
      </c>
    </row>
    <row r="784" spans="1:10" ht="31.5">
      <c r="A784" s="47"/>
      <c r="B784" s="61" t="str">
        <f>SmtRes!I419</f>
        <v>400002</v>
      </c>
      <c r="C784" s="50" t="str">
        <f>SmtRes!K419</f>
        <v>Автомобили бортовые грузоподъемностью до 8 т</v>
      </c>
      <c r="D784" s="51" t="str">
        <f>SmtRes!O419</f>
        <v>маш.ч</v>
      </c>
      <c r="E784" s="55"/>
      <c r="F784" s="119">
        <f>SmtRes!Y419</f>
        <v>0.21849999999999997</v>
      </c>
      <c r="G784" s="120"/>
      <c r="H784" s="52">
        <f>SmtRes!Y419*Source!I110</f>
        <v>0.17479999999999998</v>
      </c>
      <c r="I784" s="51">
        <f>SmtRes!AB419</f>
        <v>290.01</v>
      </c>
      <c r="J784" s="54">
        <f>SmtRes!AB419*Source!I110*SmtRes!Y419</f>
        <v>50.69374799999999</v>
      </c>
    </row>
    <row r="785" spans="1:10" ht="15.75">
      <c r="A785" s="47"/>
      <c r="B785" s="56"/>
      <c r="C785" s="57" t="s">
        <v>592</v>
      </c>
      <c r="D785" s="58"/>
      <c r="E785" s="59"/>
      <c r="F785" s="59"/>
      <c r="G785" s="60"/>
      <c r="H785" s="59"/>
      <c r="I785" s="62">
        <f>SmtRes!AC419</f>
        <v>104.55</v>
      </c>
      <c r="J785" s="54">
        <f>SmtRes!AC419*Source!I110*SmtRes!Y419</f>
        <v>18.275339999999996</v>
      </c>
    </row>
    <row r="786" spans="1:10" ht="15.75">
      <c r="A786" s="63"/>
      <c r="B786" s="64"/>
      <c r="C786" s="65" t="s">
        <v>593</v>
      </c>
      <c r="D786" s="58"/>
      <c r="E786" s="66"/>
      <c r="F786" s="67"/>
      <c r="G786" s="67"/>
      <c r="H786" s="66"/>
      <c r="I786" s="68"/>
      <c r="J786" s="71">
        <f>Source!Q110</f>
        <v>147.35</v>
      </c>
    </row>
    <row r="787" spans="1:10" ht="15.75">
      <c r="A787" s="63"/>
      <c r="B787" s="69"/>
      <c r="C787" s="65" t="s">
        <v>594</v>
      </c>
      <c r="D787" s="70"/>
      <c r="E787" s="66"/>
      <c r="F787" s="67"/>
      <c r="G787" s="67"/>
      <c r="H787" s="66"/>
      <c r="I787" s="68"/>
      <c r="J787" s="71">
        <f>Source!R110</f>
        <v>29.86</v>
      </c>
    </row>
    <row r="788" spans="1:10" ht="31.5">
      <c r="A788" s="47"/>
      <c r="B788" s="61" t="str">
        <f>SmtRes!I420</f>
        <v>101-1641</v>
      </c>
      <c r="C788" s="72" t="str">
        <f>SmtRes!K420</f>
        <v>Сталь угловая, равнополочная, марка стали ВСт3кп2 размером 50х50х5 мм</v>
      </c>
      <c r="D788" s="51" t="str">
        <f>SmtRes!O420</f>
        <v>т</v>
      </c>
      <c r="E788" s="118">
        <f>SmtRes!Y420</f>
        <v>0.116</v>
      </c>
      <c r="F788" s="119"/>
      <c r="G788" s="120"/>
      <c r="H788" s="52">
        <f>SmtRes!Y420*Source!I110</f>
        <v>0.09280000000000001</v>
      </c>
      <c r="I788" s="51">
        <f>SmtRes!AA420</f>
        <v>19363.68</v>
      </c>
      <c r="J788" s="54">
        <f>SmtRes!AA420*Source!I110*SmtRes!Y420</f>
        <v>1796.9495040000002</v>
      </c>
    </row>
    <row r="789" spans="1:10" ht="15.75">
      <c r="A789" s="47"/>
      <c r="B789" s="61" t="str">
        <f>SmtRes!I421</f>
        <v>101-1786</v>
      </c>
      <c r="C789" s="72" t="str">
        <f>SmtRes!K421</f>
        <v>Лак битумный БТ-123</v>
      </c>
      <c r="D789" s="51" t="str">
        <f>SmtRes!O421</f>
        <v>т</v>
      </c>
      <c r="E789" s="118">
        <f>SmtRes!Y421</f>
        <v>0.002</v>
      </c>
      <c r="F789" s="119"/>
      <c r="G789" s="120"/>
      <c r="H789" s="52">
        <f>SmtRes!Y421*Source!I110</f>
        <v>0.0016</v>
      </c>
      <c r="I789" s="51">
        <f>SmtRes!AA421</f>
        <v>46879.8</v>
      </c>
      <c r="J789" s="54">
        <f>SmtRes!AA421*Source!I110*SmtRes!Y421</f>
        <v>75.00768000000001</v>
      </c>
    </row>
    <row r="790" spans="1:10" ht="15.75">
      <c r="A790" s="47"/>
      <c r="B790" s="61" t="str">
        <f>SmtRes!I422</f>
        <v>101-1924</v>
      </c>
      <c r="C790" s="72" t="str">
        <f>SmtRes!K422</f>
        <v>Электроды диаметром 4 мм Э42А</v>
      </c>
      <c r="D790" s="51" t="str">
        <f>SmtRes!O422</f>
        <v>кг</v>
      </c>
      <c r="E790" s="118">
        <f>SmtRes!Y422</f>
        <v>0.65</v>
      </c>
      <c r="F790" s="119"/>
      <c r="G790" s="120"/>
      <c r="H790" s="52">
        <f>SmtRes!Y422*Source!I110</f>
        <v>0.52</v>
      </c>
      <c r="I790" s="51">
        <f>SmtRes!AA422</f>
        <v>40.04</v>
      </c>
      <c r="J790" s="54">
        <f>SmtRes!AA422*Source!I110*SmtRes!Y422</f>
        <v>20.820800000000002</v>
      </c>
    </row>
    <row r="791" spans="1:10" ht="15.75">
      <c r="A791" s="47"/>
      <c r="B791" s="73"/>
      <c r="C791" s="74" t="s">
        <v>595</v>
      </c>
      <c r="D791" s="48"/>
      <c r="E791" s="75"/>
      <c r="F791" s="75"/>
      <c r="G791" s="76"/>
      <c r="H791" s="77"/>
      <c r="I791" s="78"/>
      <c r="J791" s="92">
        <f>Source!P110</f>
        <v>1892.78</v>
      </c>
    </row>
    <row r="792" spans="1:10" ht="15.75">
      <c r="A792" s="47"/>
      <c r="B792" s="79"/>
      <c r="C792" s="80" t="s">
        <v>114</v>
      </c>
      <c r="D792" s="93">
        <f>Source!AT110/100</f>
        <v>0.893</v>
      </c>
      <c r="E792" s="81"/>
      <c r="F792" s="82"/>
      <c r="G792" s="83"/>
      <c r="H792" s="84"/>
      <c r="I792" s="85"/>
      <c r="J792" s="94">
        <f>Source!X110</f>
        <v>453.63</v>
      </c>
    </row>
    <row r="793" spans="1:10" ht="15.75">
      <c r="A793" s="47"/>
      <c r="B793" s="86"/>
      <c r="C793" s="87" t="s">
        <v>116</v>
      </c>
      <c r="D793" s="93">
        <f>Source!AU110/100</f>
        <v>0.65</v>
      </c>
      <c r="E793" s="81"/>
      <c r="F793" s="88"/>
      <c r="G793" s="89"/>
      <c r="H793" s="90"/>
      <c r="I793" s="91"/>
      <c r="J793" s="54">
        <f>Source!Y110</f>
        <v>330.19</v>
      </c>
    </row>
    <row r="794" spans="1:10" ht="78.75">
      <c r="A794" s="46" t="str">
        <f>Source!E111</f>
        <v>3</v>
      </c>
      <c r="B794" s="42" t="str">
        <f>IF(Source!BJ111&lt;&gt;"",SUBSTITUTE(SUBSTITUTE(SUBSTITUTE(SUBSTITUTE(SUBSTITUTE(SUBSTITUTE(Source!BJ111,",",""),"сб."," "),"гл.","-"),"табл.","-"),"поз.","-"),"разд.","-"),Source!F111)&amp;" Кэмм)*1,2"&amp;" Кзпм)*1,2"&amp;" Козп)*1,2"&amp;" Ктзс)*1,2"&amp;" Ктзм)*1,2"</f>
        <v>ГЭСНм  08-02-472-10 Кэмм)*1,2 Кзпм)*1,2 Козп)*1,2 Ктзс)*1,2 Ктзм)*1,2</v>
      </c>
      <c r="C794" s="40" t="str">
        <f>Source!G111</f>
        <v>Заземляющие проводники:  Проводник заземляющий из медного изолированного провода сечением 25 мм2 открыто по строительным основаниям</v>
      </c>
      <c r="D794" s="41" t="str">
        <f>IF(Source!DW111="",Source!H111,Source!DW111)</f>
        <v>100 м</v>
      </c>
      <c r="E794" s="121" t="s">
        <v>591</v>
      </c>
      <c r="F794" s="121"/>
      <c r="G794" s="122"/>
      <c r="H794" s="43">
        <f>Source!I111</f>
        <v>0.6</v>
      </c>
      <c r="I794" s="44">
        <f>Source!AB111</f>
        <v>10430.61648</v>
      </c>
      <c r="J794" s="45">
        <f>Source!O111</f>
        <v>6258.37</v>
      </c>
    </row>
    <row r="795" spans="1:10" ht="15.75">
      <c r="A795" s="47"/>
      <c r="B795" s="49" t="str">
        <f>SmtRes!I423</f>
        <v>1-3.8</v>
      </c>
      <c r="C795" s="50" t="str">
        <f>SmtRes!K423</f>
        <v>Затраты труда рабочих, разряд работ 3.8</v>
      </c>
      <c r="D795" s="51" t="str">
        <f>SmtRes!O423</f>
        <v>чел.-ч</v>
      </c>
      <c r="E795" s="123">
        <f>SmtRes!Y423</f>
        <v>55.92</v>
      </c>
      <c r="F795" s="124"/>
      <c r="G795" s="125"/>
      <c r="H795" s="52">
        <f>SmtRes!Y423*Source!I111</f>
        <v>33.552</v>
      </c>
      <c r="I795" s="53">
        <f>SmtRes!AD423</f>
        <v>48.57</v>
      </c>
      <c r="J795" s="54">
        <f>SmtRes!AD423*Source!I111*SmtRes!Y423</f>
        <v>1629.62064</v>
      </c>
    </row>
    <row r="796" spans="1:10" ht="15.75">
      <c r="A796" s="47"/>
      <c r="B796" s="49" t="str">
        <f>SmtRes!I424</f>
        <v>2</v>
      </c>
      <c r="C796" s="50" t="str">
        <f>SmtRes!K424</f>
        <v>Затраты труда машинистов</v>
      </c>
      <c r="D796" s="51" t="str">
        <f>SmtRes!O424</f>
        <v>чел.час</v>
      </c>
      <c r="E796" s="118">
        <f>SmtRes!Y424</f>
        <v>0.072</v>
      </c>
      <c r="F796" s="119"/>
      <c r="G796" s="120"/>
      <c r="H796" s="52">
        <f>SmtRes!Y424*Source!I111</f>
        <v>0.043199999999999995</v>
      </c>
      <c r="I796" s="53">
        <f>SmtRes!AC424</f>
        <v>0</v>
      </c>
      <c r="J796" s="54">
        <f>SmtRes!AC424*Source!I111*SmtRes!Y424</f>
        <v>0</v>
      </c>
    </row>
    <row r="797" spans="1:10" ht="31.5">
      <c r="A797" s="47"/>
      <c r="B797" s="61" t="str">
        <f>SmtRes!I425</f>
        <v>021102</v>
      </c>
      <c r="C797" s="50" t="str">
        <f>SmtRes!K425</f>
        <v>Краны на автомобильном ходу при работе на монтаже технологического оборудования 10 т</v>
      </c>
      <c r="D797" s="51" t="str">
        <f>SmtRes!O425</f>
        <v>маш.ч</v>
      </c>
      <c r="E797" s="55"/>
      <c r="F797" s="119">
        <f>SmtRes!Y425</f>
        <v>0.036</v>
      </c>
      <c r="G797" s="120"/>
      <c r="H797" s="52">
        <f>SmtRes!Y425*Source!I111</f>
        <v>0.021599999999999998</v>
      </c>
      <c r="I797" s="51">
        <f>SmtRes!AB425</f>
        <v>410.67</v>
      </c>
      <c r="J797" s="54">
        <f>SmtRes!AB425*Source!I111*SmtRes!Y425</f>
        <v>8.870472</v>
      </c>
    </row>
    <row r="798" spans="1:10" ht="15.75">
      <c r="A798" s="47"/>
      <c r="B798" s="56"/>
      <c r="C798" s="57" t="s">
        <v>592</v>
      </c>
      <c r="D798" s="58"/>
      <c r="E798" s="59"/>
      <c r="F798" s="59"/>
      <c r="G798" s="60"/>
      <c r="H798" s="59"/>
      <c r="I798" s="62">
        <f>SmtRes!AC425</f>
        <v>66.28</v>
      </c>
      <c r="J798" s="54">
        <f>SmtRes!AC425*Source!I111*SmtRes!Y425</f>
        <v>1.4316479999999998</v>
      </c>
    </row>
    <row r="799" spans="1:10" ht="15.75">
      <c r="A799" s="47"/>
      <c r="B799" s="61" t="str">
        <f>SmtRes!I426</f>
        <v>330206</v>
      </c>
      <c r="C799" s="50" t="str">
        <f>SmtRes!K426</f>
        <v>Дрели электрические</v>
      </c>
      <c r="D799" s="51" t="str">
        <f>SmtRes!O426</f>
        <v>маш.ч</v>
      </c>
      <c r="E799" s="55"/>
      <c r="F799" s="119">
        <f>SmtRes!Y426</f>
        <v>15.36</v>
      </c>
      <c r="G799" s="120"/>
      <c r="H799" s="52">
        <f>SmtRes!Y426*Source!I111</f>
        <v>9.216</v>
      </c>
      <c r="I799" s="51">
        <f>SmtRes!AB426</f>
        <v>4.01</v>
      </c>
      <c r="J799" s="54">
        <f>SmtRes!AB426*Source!I111*SmtRes!Y426</f>
        <v>36.95616</v>
      </c>
    </row>
    <row r="800" spans="1:10" ht="15.75">
      <c r="A800" s="47"/>
      <c r="B800" s="56"/>
      <c r="C800" s="57" t="s">
        <v>592</v>
      </c>
      <c r="D800" s="58"/>
      <c r="E800" s="59"/>
      <c r="F800" s="59"/>
      <c r="G800" s="60"/>
      <c r="H800" s="59"/>
      <c r="I800" s="62">
        <f>SmtRes!AC426</f>
        <v>0</v>
      </c>
      <c r="J800" s="54">
        <f>SmtRes!AC426*Source!I111*SmtRes!Y426</f>
        <v>0</v>
      </c>
    </row>
    <row r="801" spans="1:10" ht="31.5">
      <c r="A801" s="47"/>
      <c r="B801" s="61" t="str">
        <f>SmtRes!I427</f>
        <v>400002</v>
      </c>
      <c r="C801" s="50" t="str">
        <f>SmtRes!K427</f>
        <v>Автомобили бортовые грузоподъемностью до 8 т</v>
      </c>
      <c r="D801" s="51" t="str">
        <f>SmtRes!O427</f>
        <v>маш.ч</v>
      </c>
      <c r="E801" s="55"/>
      <c r="F801" s="119">
        <f>SmtRes!Y427</f>
        <v>0.036</v>
      </c>
      <c r="G801" s="120"/>
      <c r="H801" s="52">
        <f>SmtRes!Y427*Source!I111</f>
        <v>0.021599999999999998</v>
      </c>
      <c r="I801" s="51">
        <f>SmtRes!AB427</f>
        <v>290.01</v>
      </c>
      <c r="J801" s="54">
        <f>SmtRes!AB427*Source!I111*SmtRes!Y427</f>
        <v>6.264215999999999</v>
      </c>
    </row>
    <row r="802" spans="1:10" ht="15.75">
      <c r="A802" s="47"/>
      <c r="B802" s="56"/>
      <c r="C802" s="57" t="s">
        <v>592</v>
      </c>
      <c r="D802" s="58"/>
      <c r="E802" s="59"/>
      <c r="F802" s="59"/>
      <c r="G802" s="60"/>
      <c r="H802" s="59"/>
      <c r="I802" s="62">
        <f>SmtRes!AC427</f>
        <v>104.55</v>
      </c>
      <c r="J802" s="54">
        <f>SmtRes!AC427*Source!I111*SmtRes!Y427</f>
        <v>2.2582799999999996</v>
      </c>
    </row>
    <row r="803" spans="1:10" ht="15.75">
      <c r="A803" s="63"/>
      <c r="B803" s="64"/>
      <c r="C803" s="65" t="s">
        <v>593</v>
      </c>
      <c r="D803" s="58"/>
      <c r="E803" s="66"/>
      <c r="F803" s="67"/>
      <c r="G803" s="67"/>
      <c r="H803" s="66"/>
      <c r="I803" s="68"/>
      <c r="J803" s="71">
        <f>Source!Q111</f>
        <v>52.09</v>
      </c>
    </row>
    <row r="804" spans="1:10" ht="15.75">
      <c r="A804" s="63"/>
      <c r="B804" s="69"/>
      <c r="C804" s="65" t="s">
        <v>594</v>
      </c>
      <c r="D804" s="70"/>
      <c r="E804" s="66"/>
      <c r="F804" s="67"/>
      <c r="G804" s="67"/>
      <c r="H804" s="66"/>
      <c r="I804" s="68"/>
      <c r="J804" s="71">
        <f>Source!R111</f>
        <v>3.69</v>
      </c>
    </row>
    <row r="805" spans="1:10" ht="15.75">
      <c r="A805" s="47"/>
      <c r="B805" s="61" t="str">
        <f>SmtRes!I428</f>
        <v>101-9103</v>
      </c>
      <c r="C805" s="72" t="str">
        <f>SmtRes!K428</f>
        <v>Дюбели распорные</v>
      </c>
      <c r="D805" s="51" t="str">
        <f>SmtRes!O428</f>
        <v>100 шт.</v>
      </c>
      <c r="E805" s="118">
        <f>SmtRes!Y428</f>
        <v>2.04</v>
      </c>
      <c r="F805" s="119"/>
      <c r="G805" s="120"/>
      <c r="H805" s="52">
        <f>SmtRes!Y428*Source!I111</f>
        <v>1.224</v>
      </c>
      <c r="I805" s="51">
        <f>SmtRes!AA428</f>
        <v>206.3</v>
      </c>
      <c r="J805" s="54">
        <f>SmtRes!AA428*Source!I111*SmtRes!Y428</f>
        <v>252.5112</v>
      </c>
    </row>
    <row r="806" spans="1:10" ht="15.75">
      <c r="A806" s="47"/>
      <c r="B806" s="61" t="str">
        <f>SmtRes!I429</f>
        <v>500-9031</v>
      </c>
      <c r="C806" s="72" t="str">
        <f>SmtRes!K429</f>
        <v>Скобы</v>
      </c>
      <c r="D806" s="51" t="str">
        <f>SmtRes!O429</f>
        <v>10 шт.</v>
      </c>
      <c r="E806" s="118">
        <f>SmtRes!Y429</f>
        <v>20.4</v>
      </c>
      <c r="F806" s="119"/>
      <c r="G806" s="120"/>
      <c r="H806" s="52">
        <f>SmtRes!Y429*Source!I111</f>
        <v>12.239999999999998</v>
      </c>
      <c r="I806" s="51">
        <f>SmtRes!AA429</f>
        <v>18.38</v>
      </c>
      <c r="J806" s="54">
        <f>SmtRes!AA429*Source!I111*SmtRes!Y429</f>
        <v>224.97119999999995</v>
      </c>
    </row>
    <row r="807" spans="1:10" ht="15.75">
      <c r="A807" s="47"/>
      <c r="B807" s="61" t="str">
        <f>SmtRes!I430</f>
        <v>500-9062</v>
      </c>
      <c r="C807" s="72" t="str">
        <f>SmtRes!K430</f>
        <v>Hаконечники кабельные</v>
      </c>
      <c r="D807" s="51" t="str">
        <f>SmtRes!O430</f>
        <v>шт.</v>
      </c>
      <c r="E807" s="118">
        <f>SmtRes!Y430</f>
        <v>204</v>
      </c>
      <c r="F807" s="119"/>
      <c r="G807" s="120"/>
      <c r="H807" s="52">
        <f>SmtRes!Y430*Source!I111</f>
        <v>122.39999999999999</v>
      </c>
      <c r="I807" s="51">
        <f>SmtRes!AA430</f>
        <v>33.49</v>
      </c>
      <c r="J807" s="54">
        <f>SmtRes!AA430*Source!I111*SmtRes!Y430</f>
        <v>4099.176</v>
      </c>
    </row>
    <row r="808" spans="1:10" ht="15.75">
      <c r="A808" s="47"/>
      <c r="B808" s="73"/>
      <c r="C808" s="74" t="s">
        <v>595</v>
      </c>
      <c r="D808" s="48"/>
      <c r="E808" s="75"/>
      <c r="F808" s="75"/>
      <c r="G808" s="76"/>
      <c r="H808" s="77"/>
      <c r="I808" s="78"/>
      <c r="J808" s="92">
        <f>Source!P111</f>
        <v>4576.66</v>
      </c>
    </row>
    <row r="809" spans="1:10" ht="15.75">
      <c r="A809" s="47"/>
      <c r="B809" s="79"/>
      <c r="C809" s="80" t="s">
        <v>114</v>
      </c>
      <c r="D809" s="93">
        <f>Source!AT111/100</f>
        <v>0.893</v>
      </c>
      <c r="E809" s="81"/>
      <c r="F809" s="82"/>
      <c r="G809" s="83"/>
      <c r="H809" s="84"/>
      <c r="I809" s="85"/>
      <c r="J809" s="94">
        <f>Source!X111</f>
        <v>1458.55</v>
      </c>
    </row>
    <row r="810" spans="1:10" ht="15.75">
      <c r="A810" s="47"/>
      <c r="B810" s="86"/>
      <c r="C810" s="87" t="s">
        <v>116</v>
      </c>
      <c r="D810" s="93">
        <f>Source!AU111/100</f>
        <v>0.65</v>
      </c>
      <c r="E810" s="81"/>
      <c r="F810" s="88"/>
      <c r="G810" s="89"/>
      <c r="H810" s="90"/>
      <c r="I810" s="91"/>
      <c r="J810" s="54">
        <f>Source!Y111</f>
        <v>1061.65</v>
      </c>
    </row>
    <row r="811" spans="1:10" ht="78.75">
      <c r="A811" s="46" t="str">
        <f>Source!E112</f>
        <v>4</v>
      </c>
      <c r="B811" s="42" t="str">
        <f>IF(Source!BJ112&lt;&gt;"",SUBSTITUTE(SUBSTITUTE(SUBSTITUTE(SUBSTITUTE(SUBSTITUTE(SUBSTITUTE(Source!BJ112,",",""),"сб."," "),"гл.","-"),"табл.","-"),"поз.","-"),"разд.","-"),Source!F112)&amp;" Кэмм)*1,2"&amp;" Кзпм)*1,2"&amp;" Козп)*1,2"&amp;" Ктзс)*1,2"&amp;" Ктзм)*1,2"</f>
        <v>ГЭСНм  08-02-472-6 Кэмм)*1,2 Кзпм)*1,2 Козп)*1,2 Ктзс)*1,2 Ктзм)*1,2</v>
      </c>
      <c r="C811" s="40" t="str">
        <f>Source!G112</f>
        <v>Заземляющие проводники:  Проводник заземляющий открыто по строительным основаниям из полосовой стали, сечение, мм2 100</v>
      </c>
      <c r="D811" s="41" t="str">
        <f>IF(Source!DW112="",Source!H112,Source!DW112)</f>
        <v>100 м</v>
      </c>
      <c r="E811" s="121" t="s">
        <v>591</v>
      </c>
      <c r="F811" s="121"/>
      <c r="G811" s="122"/>
      <c r="H811" s="43">
        <f>Source!I112</f>
        <v>2</v>
      </c>
      <c r="I811" s="44">
        <f>Source!AB112</f>
        <v>4238.98881</v>
      </c>
      <c r="J811" s="45">
        <f>Source!O112</f>
        <v>8477.98</v>
      </c>
    </row>
    <row r="812" spans="1:10" ht="15.75">
      <c r="A812" s="47"/>
      <c r="B812" s="49" t="str">
        <f>SmtRes!I431</f>
        <v>1-3.8</v>
      </c>
      <c r="C812" s="50" t="str">
        <f>SmtRes!K431</f>
        <v>Затраты труда рабочих, разряд работ 3.8</v>
      </c>
      <c r="D812" s="51" t="str">
        <f>SmtRes!O431</f>
        <v>чел.-ч</v>
      </c>
      <c r="E812" s="123">
        <f>SmtRes!Y431</f>
        <v>22.8</v>
      </c>
      <c r="F812" s="124"/>
      <c r="G812" s="125"/>
      <c r="H812" s="52">
        <f>SmtRes!Y431*Source!I112</f>
        <v>45.6</v>
      </c>
      <c r="I812" s="53">
        <f>SmtRes!AD431</f>
        <v>48.57</v>
      </c>
      <c r="J812" s="54">
        <f>SmtRes!AD431*Source!I112*SmtRes!Y431</f>
        <v>2214.792</v>
      </c>
    </row>
    <row r="813" spans="1:10" ht="15.75">
      <c r="A813" s="47"/>
      <c r="B813" s="49" t="str">
        <f>SmtRes!I432</f>
        <v>2</v>
      </c>
      <c r="C813" s="50" t="str">
        <f>SmtRes!K432</f>
        <v>Затраты труда машинистов</v>
      </c>
      <c r="D813" s="51" t="str">
        <f>SmtRes!O432</f>
        <v>чел.час</v>
      </c>
      <c r="E813" s="118">
        <f>SmtRes!Y432</f>
        <v>0.45599999999999996</v>
      </c>
      <c r="F813" s="119"/>
      <c r="G813" s="120"/>
      <c r="H813" s="52">
        <f>SmtRes!Y432*Source!I112</f>
        <v>0.9119999999999999</v>
      </c>
      <c r="I813" s="53">
        <f>SmtRes!AC432</f>
        <v>0</v>
      </c>
      <c r="J813" s="54">
        <f>SmtRes!AC432*Source!I112*SmtRes!Y432</f>
        <v>0</v>
      </c>
    </row>
    <row r="814" spans="1:10" ht="31.5">
      <c r="A814" s="47"/>
      <c r="B814" s="61" t="str">
        <f>SmtRes!I433</f>
        <v>021102</v>
      </c>
      <c r="C814" s="50" t="str">
        <f>SmtRes!K433</f>
        <v>Краны на автомобильном ходу при работе на монтаже технологического оборудования 10 т</v>
      </c>
      <c r="D814" s="51" t="str">
        <f>SmtRes!O433</f>
        <v>маш.ч</v>
      </c>
      <c r="E814" s="55"/>
      <c r="F814" s="119">
        <f>SmtRes!Y433</f>
        <v>0.22799999999999998</v>
      </c>
      <c r="G814" s="120"/>
      <c r="H814" s="52">
        <f>SmtRes!Y433*Source!I112</f>
        <v>0.45599999999999996</v>
      </c>
      <c r="I814" s="51">
        <f>SmtRes!AB433</f>
        <v>410.67</v>
      </c>
      <c r="J814" s="54">
        <f>SmtRes!AB433*Source!I112*SmtRes!Y433</f>
        <v>187.26551999999998</v>
      </c>
    </row>
    <row r="815" spans="1:10" ht="15.75">
      <c r="A815" s="47"/>
      <c r="B815" s="56"/>
      <c r="C815" s="57" t="s">
        <v>592</v>
      </c>
      <c r="D815" s="58"/>
      <c r="E815" s="59"/>
      <c r="F815" s="59"/>
      <c r="G815" s="60"/>
      <c r="H815" s="59"/>
      <c r="I815" s="62">
        <f>SmtRes!AC433</f>
        <v>66.28</v>
      </c>
      <c r="J815" s="54">
        <f>SmtRes!AC433*Source!I112*SmtRes!Y433</f>
        <v>30.223679999999998</v>
      </c>
    </row>
    <row r="816" spans="1:10" ht="31.5">
      <c r="A816" s="47"/>
      <c r="B816" s="61" t="str">
        <f>SmtRes!I434</f>
        <v>040502</v>
      </c>
      <c r="C816" s="50" t="str">
        <f>SmtRes!K434</f>
        <v>Установки для сварки ручной дуговой (постоянного тока)</v>
      </c>
      <c r="D816" s="51" t="str">
        <f>SmtRes!O434</f>
        <v>маш.-ч</v>
      </c>
      <c r="E816" s="55"/>
      <c r="F816" s="119">
        <f>SmtRes!Y434</f>
        <v>4.032</v>
      </c>
      <c r="G816" s="120"/>
      <c r="H816" s="52">
        <f>SmtRes!Y434*Source!I112</f>
        <v>8.064</v>
      </c>
      <c r="I816" s="51">
        <f>SmtRes!AB434</f>
        <v>15.45</v>
      </c>
      <c r="J816" s="54">
        <f>SmtRes!AB434*Source!I112*SmtRes!Y434</f>
        <v>124.58879999999999</v>
      </c>
    </row>
    <row r="817" spans="1:10" ht="15.75">
      <c r="A817" s="47"/>
      <c r="B817" s="56"/>
      <c r="C817" s="57" t="s">
        <v>592</v>
      </c>
      <c r="D817" s="58"/>
      <c r="E817" s="59"/>
      <c r="F817" s="59"/>
      <c r="G817" s="60"/>
      <c r="H817" s="59"/>
      <c r="I817" s="62">
        <f>SmtRes!AC434</f>
        <v>0</v>
      </c>
      <c r="J817" s="54">
        <f>SmtRes!AC434*Source!I112*SmtRes!Y434</f>
        <v>0</v>
      </c>
    </row>
    <row r="818" spans="1:10" ht="31.5">
      <c r="A818" s="47"/>
      <c r="B818" s="61" t="str">
        <f>SmtRes!I435</f>
        <v>400002</v>
      </c>
      <c r="C818" s="50" t="str">
        <f>SmtRes!K435</f>
        <v>Автомобили бортовые грузоподъемностью до 8 т</v>
      </c>
      <c r="D818" s="51" t="str">
        <f>SmtRes!O435</f>
        <v>маш.ч</v>
      </c>
      <c r="E818" s="55"/>
      <c r="F818" s="119">
        <f>SmtRes!Y435</f>
        <v>0.22799999999999998</v>
      </c>
      <c r="G818" s="120"/>
      <c r="H818" s="52">
        <f>SmtRes!Y435*Source!I112</f>
        <v>0.45599999999999996</v>
      </c>
      <c r="I818" s="51">
        <f>SmtRes!AB435</f>
        <v>290.01</v>
      </c>
      <c r="J818" s="54">
        <f>SmtRes!AB435*Source!I112*SmtRes!Y435</f>
        <v>132.24455999999998</v>
      </c>
    </row>
    <row r="819" spans="1:10" ht="15.75">
      <c r="A819" s="47"/>
      <c r="B819" s="56"/>
      <c r="C819" s="57" t="s">
        <v>592</v>
      </c>
      <c r="D819" s="58"/>
      <c r="E819" s="59"/>
      <c r="F819" s="59"/>
      <c r="G819" s="60"/>
      <c r="H819" s="59"/>
      <c r="I819" s="62">
        <f>SmtRes!AC435</f>
        <v>104.55</v>
      </c>
      <c r="J819" s="54">
        <f>SmtRes!AC435*Source!I112*SmtRes!Y435</f>
        <v>47.6748</v>
      </c>
    </row>
    <row r="820" spans="1:10" ht="15.75">
      <c r="A820" s="63"/>
      <c r="B820" s="64"/>
      <c r="C820" s="65" t="s">
        <v>593</v>
      </c>
      <c r="D820" s="58"/>
      <c r="E820" s="66"/>
      <c r="F820" s="67"/>
      <c r="G820" s="67"/>
      <c r="H820" s="66"/>
      <c r="I820" s="68"/>
      <c r="J820" s="71">
        <f>Source!Q112</f>
        <v>444.1</v>
      </c>
    </row>
    <row r="821" spans="1:10" ht="15.75">
      <c r="A821" s="63"/>
      <c r="B821" s="69"/>
      <c r="C821" s="65" t="s">
        <v>594</v>
      </c>
      <c r="D821" s="70"/>
      <c r="E821" s="66"/>
      <c r="F821" s="67"/>
      <c r="G821" s="67"/>
      <c r="H821" s="66"/>
      <c r="I821" s="68"/>
      <c r="J821" s="71">
        <f>Source!R112</f>
        <v>77.9</v>
      </c>
    </row>
    <row r="822" spans="1:10" ht="47.25">
      <c r="A822" s="47"/>
      <c r="B822" s="61" t="str">
        <f>SmtRes!I436</f>
        <v>101-1627</v>
      </c>
      <c r="C822" s="72" t="str">
        <f>SmtRes!K436</f>
        <v>Сталь углеродистая обыкновенного качества, марка стали ВСт3пс5, листовая толщиной 4-6 мм</v>
      </c>
      <c r="D822" s="51" t="str">
        <f>SmtRes!O436</f>
        <v>т</v>
      </c>
      <c r="E822" s="118">
        <f>SmtRes!Y436</f>
        <v>0.004</v>
      </c>
      <c r="F822" s="119"/>
      <c r="G822" s="120"/>
      <c r="H822" s="52">
        <f>SmtRes!Y436*Source!I112</f>
        <v>0.008</v>
      </c>
      <c r="I822" s="51">
        <f>SmtRes!AA436</f>
        <v>19017.9</v>
      </c>
      <c r="J822" s="54">
        <f>SmtRes!AA436*Source!I112*SmtRes!Y436</f>
        <v>152.1432</v>
      </c>
    </row>
    <row r="823" spans="1:10" ht="15.75">
      <c r="A823" s="47"/>
      <c r="B823" s="61" t="str">
        <f>SmtRes!I437</f>
        <v>101-1924</v>
      </c>
      <c r="C823" s="72" t="str">
        <f>SmtRes!K437</f>
        <v>Электроды диаметром 4 мм Э42А</v>
      </c>
      <c r="D823" s="51" t="str">
        <f>SmtRes!O437</f>
        <v>кг</v>
      </c>
      <c r="E823" s="118">
        <f>SmtRes!Y437</f>
        <v>0.55</v>
      </c>
      <c r="F823" s="119"/>
      <c r="G823" s="120"/>
      <c r="H823" s="52">
        <f>SmtRes!Y437*Source!I112</f>
        <v>1.1</v>
      </c>
      <c r="I823" s="51">
        <f>SmtRes!AA437</f>
        <v>40.04</v>
      </c>
      <c r="J823" s="54">
        <f>SmtRes!AA437*Source!I112*SmtRes!Y437</f>
        <v>44.044000000000004</v>
      </c>
    </row>
    <row r="824" spans="1:10" ht="15.75">
      <c r="A824" s="47"/>
      <c r="B824" s="61" t="str">
        <f>SmtRes!I438</f>
        <v>101-9100</v>
      </c>
      <c r="C824" s="72" t="str">
        <f>SmtRes!K438</f>
        <v>Патроны для пристрелки</v>
      </c>
      <c r="D824" s="51" t="str">
        <f>SmtRes!O438</f>
        <v>10 шт.</v>
      </c>
      <c r="E824" s="118">
        <f>SmtRes!Y438</f>
        <v>8.2</v>
      </c>
      <c r="F824" s="119"/>
      <c r="G824" s="120"/>
      <c r="H824" s="52">
        <f>SmtRes!Y438*Source!I112</f>
        <v>16.4</v>
      </c>
      <c r="I824" s="51">
        <f>SmtRes!AA438</f>
        <v>10</v>
      </c>
      <c r="J824" s="54">
        <f>SmtRes!AA438*Source!I112*SmtRes!Y438</f>
        <v>164</v>
      </c>
    </row>
    <row r="825" spans="1:10" ht="15.75">
      <c r="A825" s="47"/>
      <c r="B825" s="61" t="str">
        <f>SmtRes!I439</f>
        <v>101-9109</v>
      </c>
      <c r="C825" s="72" t="str">
        <f>SmtRes!K439</f>
        <v>Дюбели для пристрелки</v>
      </c>
      <c r="D825" s="51" t="str">
        <f>SmtRes!O439</f>
        <v>10 шт.</v>
      </c>
      <c r="E825" s="118">
        <f>SmtRes!Y439</f>
        <v>8.2</v>
      </c>
      <c r="F825" s="119"/>
      <c r="G825" s="120"/>
      <c r="H825" s="52">
        <f>SmtRes!Y439*Source!I112</f>
        <v>16.4</v>
      </c>
      <c r="I825" s="51">
        <f>SmtRes!AA439</f>
        <v>8</v>
      </c>
      <c r="J825" s="54">
        <f>SmtRes!AA439*Source!I112*SmtRes!Y439</f>
        <v>131.2</v>
      </c>
    </row>
    <row r="826" spans="1:10" ht="15.75">
      <c r="A826" s="47"/>
      <c r="B826" s="61" t="str">
        <f>SmtRes!I440</f>
        <v>101-9373</v>
      </c>
      <c r="C826" s="72" t="str">
        <f>SmtRes!K440</f>
        <v>Сталь полосовая кипящая 40х4 мм</v>
      </c>
      <c r="D826" s="51" t="str">
        <f>SmtRes!O440</f>
        <v>т</v>
      </c>
      <c r="E826" s="118">
        <f>SmtRes!Y440</f>
        <v>0.081</v>
      </c>
      <c r="F826" s="119"/>
      <c r="G826" s="120"/>
      <c r="H826" s="52">
        <f>SmtRes!Y440*Source!I112</f>
        <v>0.162</v>
      </c>
      <c r="I826" s="51">
        <f>SmtRes!AA440</f>
        <v>11846.17</v>
      </c>
      <c r="J826" s="54">
        <f>SmtRes!AA440*Source!I112*SmtRes!Y440</f>
        <v>1919.0795400000002</v>
      </c>
    </row>
    <row r="827" spans="1:10" ht="15.75">
      <c r="A827" s="47"/>
      <c r="B827" s="61" t="str">
        <f>SmtRes!I441</f>
        <v>101-9852</v>
      </c>
      <c r="C827" s="72" t="str">
        <f>SmtRes!K441</f>
        <v>Краска</v>
      </c>
      <c r="D827" s="51" t="str">
        <f>SmtRes!O441</f>
        <v>кг</v>
      </c>
      <c r="E827" s="118">
        <f>SmtRes!Y441</f>
        <v>2</v>
      </c>
      <c r="F827" s="119"/>
      <c r="G827" s="120"/>
      <c r="H827" s="52">
        <f>SmtRes!Y441*Source!I112</f>
        <v>4</v>
      </c>
      <c r="I827" s="51">
        <f>SmtRes!AA441</f>
        <v>41.07</v>
      </c>
      <c r="J827" s="54">
        <f>SmtRes!AA441*Source!I112*SmtRes!Y441</f>
        <v>164.28</v>
      </c>
    </row>
    <row r="828" spans="1:10" ht="15.75">
      <c r="A828" s="47"/>
      <c r="B828" s="61" t="str">
        <f>SmtRes!I442</f>
        <v>500-9031</v>
      </c>
      <c r="C828" s="72" t="str">
        <f>SmtRes!K442</f>
        <v>Скобы</v>
      </c>
      <c r="D828" s="51" t="str">
        <f>SmtRes!O442</f>
        <v>10 шт.</v>
      </c>
      <c r="E828" s="118">
        <f>SmtRes!Y442</f>
        <v>1.5</v>
      </c>
      <c r="F828" s="119"/>
      <c r="G828" s="120"/>
      <c r="H828" s="52">
        <f>SmtRes!Y442*Source!I112</f>
        <v>3</v>
      </c>
      <c r="I828" s="51">
        <f>SmtRes!AA442</f>
        <v>18.38</v>
      </c>
      <c r="J828" s="54">
        <f>SmtRes!AA442*Source!I112*SmtRes!Y442</f>
        <v>55.14</v>
      </c>
    </row>
    <row r="829" spans="1:10" ht="15.75">
      <c r="A829" s="47"/>
      <c r="B829" s="61" t="str">
        <f>SmtRes!I443</f>
        <v>500-9105</v>
      </c>
      <c r="C829" s="72" t="str">
        <f>SmtRes!K443</f>
        <v>Держатель светильника</v>
      </c>
      <c r="D829" s="51" t="str">
        <f>SmtRes!O443</f>
        <v>10 шт.</v>
      </c>
      <c r="E829" s="118">
        <f>SmtRes!Y443</f>
        <v>13.4</v>
      </c>
      <c r="F829" s="119"/>
      <c r="G829" s="120"/>
      <c r="H829" s="52">
        <f>SmtRes!Y443*Source!I112</f>
        <v>26.8</v>
      </c>
      <c r="I829" s="51">
        <f>SmtRes!AA443</f>
        <v>119</v>
      </c>
      <c r="J829" s="54">
        <f>SmtRes!AA443*Source!I112*SmtRes!Y443</f>
        <v>3189.2000000000003</v>
      </c>
    </row>
    <row r="830" spans="1:10" ht="15.75">
      <c r="A830" s="47"/>
      <c r="B830" s="73"/>
      <c r="C830" s="74" t="s">
        <v>595</v>
      </c>
      <c r="D830" s="48"/>
      <c r="E830" s="75"/>
      <c r="F830" s="75"/>
      <c r="G830" s="76"/>
      <c r="H830" s="77"/>
      <c r="I830" s="78"/>
      <c r="J830" s="92">
        <f>Source!P112</f>
        <v>5819.09</v>
      </c>
    </row>
    <row r="831" spans="1:10" ht="15.75">
      <c r="A831" s="47"/>
      <c r="B831" s="79"/>
      <c r="C831" s="80" t="s">
        <v>114</v>
      </c>
      <c r="D831" s="93">
        <f>Source!AT112/100</f>
        <v>0.893</v>
      </c>
      <c r="E831" s="81"/>
      <c r="F831" s="82"/>
      <c r="G831" s="83"/>
      <c r="H831" s="84"/>
      <c r="I831" s="85"/>
      <c r="J831" s="94">
        <f>Source!X112</f>
        <v>2047.37</v>
      </c>
    </row>
    <row r="832" spans="1:10" ht="15.75">
      <c r="A832" s="47"/>
      <c r="B832" s="86"/>
      <c r="C832" s="87" t="s">
        <v>116</v>
      </c>
      <c r="D832" s="93">
        <f>Source!AU112/100</f>
        <v>0.65</v>
      </c>
      <c r="E832" s="81"/>
      <c r="F832" s="88"/>
      <c r="G832" s="89"/>
      <c r="H832" s="90"/>
      <c r="I832" s="91"/>
      <c r="J832" s="54">
        <f>Source!Y112</f>
        <v>1490.25</v>
      </c>
    </row>
    <row r="833" spans="1:10" ht="78.75">
      <c r="A833" s="46" t="str">
        <f>Source!E113</f>
        <v>5</v>
      </c>
      <c r="B833" s="42" t="str">
        <f>IF(Source!BJ113&lt;&gt;"",SUBSTITUTE(SUBSTITUTE(SUBSTITUTE(SUBSTITUTE(SUBSTITUTE(SUBSTITUTE(Source!BJ113,",",""),"сб."," "),"гл.","-"),"табл.","-"),"поз.","-"),"разд.","-"),Source!F113)&amp;" Кэмм)*1,2"&amp;" Кзпм)*1,2"&amp;" Козп)*1,2"&amp;" Ктзс)*1,2"&amp;" Ктзм)*1,2"</f>
        <v>ГЭСНм  08-02-472-7 Кэмм)*1,2 Кзпм)*1,2 Козп)*1,2 Ктзс)*1,2 Ктзм)*1,2</v>
      </c>
      <c r="C833" s="40" t="str">
        <f>Source!G113</f>
        <v>Заземляющие проводники:  Проводник заземляющий открыто по строительным основаниям из полосовой стали, сечение, мм2 160</v>
      </c>
      <c r="D833" s="41" t="str">
        <f>IF(Source!DW113="",Source!H113,Source!DW113)</f>
        <v>100 м</v>
      </c>
      <c r="E833" s="121" t="s">
        <v>591</v>
      </c>
      <c r="F833" s="121"/>
      <c r="G833" s="122"/>
      <c r="H833" s="43">
        <f>Source!I113</f>
        <v>3</v>
      </c>
      <c r="I833" s="44">
        <f>Source!AB113</f>
        <v>5046.3043</v>
      </c>
      <c r="J833" s="45">
        <f>Source!O113</f>
        <v>15138.92</v>
      </c>
    </row>
    <row r="834" spans="1:10" ht="15.75">
      <c r="A834" s="47"/>
      <c r="B834" s="49" t="str">
        <f>SmtRes!I444</f>
        <v>1-3.8</v>
      </c>
      <c r="C834" s="50" t="str">
        <f>SmtRes!K444</f>
        <v>Затраты труда рабочих, разряд работ 3.8</v>
      </c>
      <c r="D834" s="51" t="str">
        <f>SmtRes!O444</f>
        <v>чел.-ч</v>
      </c>
      <c r="E834" s="123">
        <f>SmtRes!Y444</f>
        <v>25.56</v>
      </c>
      <c r="F834" s="124"/>
      <c r="G834" s="125"/>
      <c r="H834" s="52">
        <f>SmtRes!Y444*Source!I113</f>
        <v>76.67999999999999</v>
      </c>
      <c r="I834" s="53">
        <f>SmtRes!AD444</f>
        <v>48.57</v>
      </c>
      <c r="J834" s="54">
        <f>SmtRes!AD444*Source!I113*SmtRes!Y444</f>
        <v>3724.3476</v>
      </c>
    </row>
    <row r="835" spans="1:10" ht="15.75">
      <c r="A835" s="47"/>
      <c r="B835" s="49" t="str">
        <f>SmtRes!I445</f>
        <v>2</v>
      </c>
      <c r="C835" s="50" t="str">
        <f>SmtRes!K445</f>
        <v>Затраты труда машинистов</v>
      </c>
      <c r="D835" s="51" t="str">
        <f>SmtRes!O445</f>
        <v>чел.час</v>
      </c>
      <c r="E835" s="118">
        <f>SmtRes!Y445</f>
        <v>0.6</v>
      </c>
      <c r="F835" s="119"/>
      <c r="G835" s="120"/>
      <c r="H835" s="52">
        <f>SmtRes!Y445*Source!I113</f>
        <v>1.7999999999999998</v>
      </c>
      <c r="I835" s="53">
        <f>SmtRes!AC445</f>
        <v>0</v>
      </c>
      <c r="J835" s="54">
        <f>SmtRes!AC445*Source!I113*SmtRes!Y445</f>
        <v>0</v>
      </c>
    </row>
    <row r="836" spans="1:10" ht="31.5">
      <c r="A836" s="47"/>
      <c r="B836" s="61" t="str">
        <f>SmtRes!I446</f>
        <v>021102</v>
      </c>
      <c r="C836" s="50" t="str">
        <f>SmtRes!K446</f>
        <v>Краны на автомобильном ходу при работе на монтаже технологического оборудования 10 т</v>
      </c>
      <c r="D836" s="51" t="str">
        <f>SmtRes!O446</f>
        <v>маш.ч</v>
      </c>
      <c r="E836" s="55"/>
      <c r="F836" s="119">
        <f>SmtRes!Y446</f>
        <v>0.3</v>
      </c>
      <c r="G836" s="120"/>
      <c r="H836" s="52">
        <f>SmtRes!Y446*Source!I113</f>
        <v>0.8999999999999999</v>
      </c>
      <c r="I836" s="51">
        <f>SmtRes!AB446</f>
        <v>410.67</v>
      </c>
      <c r="J836" s="54">
        <f>SmtRes!AB446*Source!I113*SmtRes!Y446</f>
        <v>369.603</v>
      </c>
    </row>
    <row r="837" spans="1:10" ht="15.75">
      <c r="A837" s="47"/>
      <c r="B837" s="56"/>
      <c r="C837" s="57" t="s">
        <v>592</v>
      </c>
      <c r="D837" s="58"/>
      <c r="E837" s="59"/>
      <c r="F837" s="59"/>
      <c r="G837" s="60"/>
      <c r="H837" s="59"/>
      <c r="I837" s="62">
        <f>SmtRes!AC446</f>
        <v>66.28</v>
      </c>
      <c r="J837" s="54">
        <f>SmtRes!AC446*Source!I113*SmtRes!Y446</f>
        <v>59.652</v>
      </c>
    </row>
    <row r="838" spans="1:10" ht="31.5">
      <c r="A838" s="47"/>
      <c r="B838" s="61" t="str">
        <f>SmtRes!I447</f>
        <v>040502</v>
      </c>
      <c r="C838" s="50" t="str">
        <f>SmtRes!K447</f>
        <v>Установки для сварки ручной дуговой (постоянного тока)</v>
      </c>
      <c r="D838" s="51" t="str">
        <f>SmtRes!O447</f>
        <v>маш.-ч</v>
      </c>
      <c r="E838" s="55"/>
      <c r="F838" s="119">
        <f>SmtRes!Y447</f>
        <v>4.032</v>
      </c>
      <c r="G838" s="120"/>
      <c r="H838" s="52">
        <f>SmtRes!Y447*Source!I113</f>
        <v>12.096</v>
      </c>
      <c r="I838" s="51">
        <f>SmtRes!AB447</f>
        <v>15.45</v>
      </c>
      <c r="J838" s="54">
        <f>SmtRes!AB447*Source!I113*SmtRes!Y447</f>
        <v>186.8832</v>
      </c>
    </row>
    <row r="839" spans="1:10" ht="15.75">
      <c r="A839" s="47"/>
      <c r="B839" s="56"/>
      <c r="C839" s="57" t="s">
        <v>592</v>
      </c>
      <c r="D839" s="58"/>
      <c r="E839" s="59"/>
      <c r="F839" s="59"/>
      <c r="G839" s="60"/>
      <c r="H839" s="59"/>
      <c r="I839" s="62">
        <f>SmtRes!AC447</f>
        <v>0</v>
      </c>
      <c r="J839" s="54">
        <f>SmtRes!AC447*Source!I113*SmtRes!Y447</f>
        <v>0</v>
      </c>
    </row>
    <row r="840" spans="1:10" ht="31.5">
      <c r="A840" s="47"/>
      <c r="B840" s="61" t="str">
        <f>SmtRes!I448</f>
        <v>400002</v>
      </c>
      <c r="C840" s="50" t="str">
        <f>SmtRes!K448</f>
        <v>Автомобили бортовые грузоподъемностью до 8 т</v>
      </c>
      <c r="D840" s="51" t="str">
        <f>SmtRes!O448</f>
        <v>маш.ч</v>
      </c>
      <c r="E840" s="55"/>
      <c r="F840" s="119">
        <f>SmtRes!Y448</f>
        <v>0.3</v>
      </c>
      <c r="G840" s="120"/>
      <c r="H840" s="52">
        <f>SmtRes!Y448*Source!I113</f>
        <v>0.8999999999999999</v>
      </c>
      <c r="I840" s="51">
        <f>SmtRes!AB448</f>
        <v>290.01</v>
      </c>
      <c r="J840" s="54">
        <f>SmtRes!AB448*Source!I113*SmtRes!Y448</f>
        <v>261.00899999999996</v>
      </c>
    </row>
    <row r="841" spans="1:10" ht="15.75">
      <c r="A841" s="47"/>
      <c r="B841" s="56"/>
      <c r="C841" s="57" t="s">
        <v>592</v>
      </c>
      <c r="D841" s="58"/>
      <c r="E841" s="59"/>
      <c r="F841" s="59"/>
      <c r="G841" s="60"/>
      <c r="H841" s="59"/>
      <c r="I841" s="62">
        <f>SmtRes!AC448</f>
        <v>104.55</v>
      </c>
      <c r="J841" s="54">
        <f>SmtRes!AC448*Source!I113*SmtRes!Y448</f>
        <v>94.09499999999998</v>
      </c>
    </row>
    <row r="842" spans="1:10" ht="15.75">
      <c r="A842" s="63"/>
      <c r="B842" s="64"/>
      <c r="C842" s="65" t="s">
        <v>593</v>
      </c>
      <c r="D842" s="58"/>
      <c r="E842" s="66"/>
      <c r="F842" s="67"/>
      <c r="G842" s="67"/>
      <c r="H842" s="66"/>
      <c r="I842" s="68"/>
      <c r="J842" s="71">
        <f>Source!Q113</f>
        <v>817.5</v>
      </c>
    </row>
    <row r="843" spans="1:10" ht="15.75">
      <c r="A843" s="63"/>
      <c r="B843" s="69"/>
      <c r="C843" s="65" t="s">
        <v>594</v>
      </c>
      <c r="D843" s="70"/>
      <c r="E843" s="66"/>
      <c r="F843" s="67"/>
      <c r="G843" s="67"/>
      <c r="H843" s="66"/>
      <c r="I843" s="68"/>
      <c r="J843" s="71">
        <f>Source!R113</f>
        <v>153.75</v>
      </c>
    </row>
    <row r="844" spans="1:10" ht="47.25">
      <c r="A844" s="47"/>
      <c r="B844" s="61" t="str">
        <f>SmtRes!I449</f>
        <v>101-1627</v>
      </c>
      <c r="C844" s="72" t="str">
        <f>SmtRes!K449</f>
        <v>Сталь углеродистая обыкновенного качества, марка стали ВСт3пс5, листовая толщиной 4-6 мм</v>
      </c>
      <c r="D844" s="51" t="str">
        <f>SmtRes!O449</f>
        <v>т</v>
      </c>
      <c r="E844" s="118">
        <f>SmtRes!Y449</f>
        <v>0.004</v>
      </c>
      <c r="F844" s="119"/>
      <c r="G844" s="120"/>
      <c r="H844" s="52">
        <f>SmtRes!Y449*Source!I113</f>
        <v>0.012</v>
      </c>
      <c r="I844" s="51">
        <f>SmtRes!AA449</f>
        <v>19017.9</v>
      </c>
      <c r="J844" s="54">
        <f>SmtRes!AA449*Source!I113*SmtRes!Y449</f>
        <v>228.21480000000003</v>
      </c>
    </row>
    <row r="845" spans="1:10" ht="15.75">
      <c r="A845" s="47"/>
      <c r="B845" s="61" t="str">
        <f>SmtRes!I450</f>
        <v>101-1924</v>
      </c>
      <c r="C845" s="72" t="str">
        <f>SmtRes!K450</f>
        <v>Электроды диаметром 4 мм Э42А</v>
      </c>
      <c r="D845" s="51" t="str">
        <f>SmtRes!O450</f>
        <v>кг</v>
      </c>
      <c r="E845" s="118">
        <f>SmtRes!Y450</f>
        <v>1.3</v>
      </c>
      <c r="F845" s="119"/>
      <c r="G845" s="120"/>
      <c r="H845" s="52">
        <f>SmtRes!Y450*Source!I113</f>
        <v>3.9000000000000004</v>
      </c>
      <c r="I845" s="51">
        <f>SmtRes!AA450</f>
        <v>40.04</v>
      </c>
      <c r="J845" s="54">
        <f>SmtRes!AA450*Source!I113*SmtRes!Y450</f>
        <v>156.156</v>
      </c>
    </row>
    <row r="846" spans="1:10" ht="15.75">
      <c r="A846" s="47"/>
      <c r="B846" s="61" t="str">
        <f>SmtRes!I451</f>
        <v>101-9100</v>
      </c>
      <c r="C846" s="72" t="str">
        <f>SmtRes!K451</f>
        <v>Патроны для пристрелки</v>
      </c>
      <c r="D846" s="51" t="str">
        <f>SmtRes!O451</f>
        <v>10 шт.</v>
      </c>
      <c r="E846" s="118">
        <f>SmtRes!Y451</f>
        <v>8.2</v>
      </c>
      <c r="F846" s="119"/>
      <c r="G846" s="120"/>
      <c r="H846" s="52">
        <f>SmtRes!Y451*Source!I113</f>
        <v>24.599999999999998</v>
      </c>
      <c r="I846" s="51">
        <f>SmtRes!AA451</f>
        <v>10</v>
      </c>
      <c r="J846" s="54">
        <f>SmtRes!AA451*Source!I113*SmtRes!Y451</f>
        <v>245.99999999999997</v>
      </c>
    </row>
    <row r="847" spans="1:10" ht="15.75">
      <c r="A847" s="47"/>
      <c r="B847" s="61" t="str">
        <f>SmtRes!I452</f>
        <v>101-9109</v>
      </c>
      <c r="C847" s="72" t="str">
        <f>SmtRes!K452</f>
        <v>Дюбели для пристрелки</v>
      </c>
      <c r="D847" s="51" t="str">
        <f>SmtRes!O452</f>
        <v>10 шт.</v>
      </c>
      <c r="E847" s="118">
        <f>SmtRes!Y452</f>
        <v>8.2</v>
      </c>
      <c r="F847" s="119"/>
      <c r="G847" s="120"/>
      <c r="H847" s="52">
        <f>SmtRes!Y452*Source!I113</f>
        <v>24.599999999999998</v>
      </c>
      <c r="I847" s="51">
        <f>SmtRes!AA452</f>
        <v>8</v>
      </c>
      <c r="J847" s="54">
        <f>SmtRes!AA452*Source!I113*SmtRes!Y452</f>
        <v>196.79999999999998</v>
      </c>
    </row>
    <row r="848" spans="1:10" ht="15.75">
      <c r="A848" s="47"/>
      <c r="B848" s="61" t="str">
        <f>SmtRes!I453</f>
        <v>101-9373</v>
      </c>
      <c r="C848" s="72" t="str">
        <f>SmtRes!K453</f>
        <v>Сталь полосовая кипящая 40х4 мм</v>
      </c>
      <c r="D848" s="51" t="str">
        <f>SmtRes!O453</f>
        <v>т</v>
      </c>
      <c r="E848" s="118">
        <f>SmtRes!Y453</f>
        <v>0.13</v>
      </c>
      <c r="F848" s="119"/>
      <c r="G848" s="120"/>
      <c r="H848" s="52">
        <f>SmtRes!Y453*Source!I113</f>
        <v>0.39</v>
      </c>
      <c r="I848" s="51">
        <f>SmtRes!AA453</f>
        <v>11846.17</v>
      </c>
      <c r="J848" s="54">
        <f>SmtRes!AA453*Source!I113*SmtRes!Y453</f>
        <v>4620.0063</v>
      </c>
    </row>
    <row r="849" spans="1:10" ht="15.75">
      <c r="A849" s="47"/>
      <c r="B849" s="61" t="str">
        <f>SmtRes!I454</f>
        <v>101-9852</v>
      </c>
      <c r="C849" s="72" t="str">
        <f>SmtRes!K454</f>
        <v>Краска</v>
      </c>
      <c r="D849" s="51" t="str">
        <f>SmtRes!O454</f>
        <v>кг</v>
      </c>
      <c r="E849" s="118">
        <f>SmtRes!Y454</f>
        <v>2.3</v>
      </c>
      <c r="F849" s="119"/>
      <c r="G849" s="120"/>
      <c r="H849" s="52">
        <f>SmtRes!Y454*Source!I113</f>
        <v>6.8999999999999995</v>
      </c>
      <c r="I849" s="51">
        <f>SmtRes!AA454</f>
        <v>41.07</v>
      </c>
      <c r="J849" s="54">
        <f>SmtRes!AA454*Source!I113*SmtRes!Y454</f>
        <v>283.383</v>
      </c>
    </row>
    <row r="850" spans="1:10" ht="15.75">
      <c r="A850" s="47"/>
      <c r="B850" s="61" t="str">
        <f>SmtRes!I455</f>
        <v>500-9031</v>
      </c>
      <c r="C850" s="72" t="str">
        <f>SmtRes!K455</f>
        <v>Скобы</v>
      </c>
      <c r="D850" s="51" t="str">
        <f>SmtRes!O455</f>
        <v>10 шт.</v>
      </c>
      <c r="E850" s="118">
        <f>SmtRes!Y455</f>
        <v>1.5</v>
      </c>
      <c r="F850" s="119"/>
      <c r="G850" s="120"/>
      <c r="H850" s="52">
        <f>SmtRes!Y455*Source!I113</f>
        <v>4.5</v>
      </c>
      <c r="I850" s="51">
        <f>SmtRes!AA455</f>
        <v>18.38</v>
      </c>
      <c r="J850" s="54">
        <f>SmtRes!AA455*Source!I113*SmtRes!Y455</f>
        <v>82.71000000000001</v>
      </c>
    </row>
    <row r="851" spans="1:10" ht="15.75">
      <c r="A851" s="47"/>
      <c r="B851" s="61" t="str">
        <f>SmtRes!I456</f>
        <v>500-9105</v>
      </c>
      <c r="C851" s="72" t="str">
        <f>SmtRes!K456</f>
        <v>Держатель светильника</v>
      </c>
      <c r="D851" s="51" t="str">
        <f>SmtRes!O456</f>
        <v>10 шт.</v>
      </c>
      <c r="E851" s="118">
        <f>SmtRes!Y456</f>
        <v>13.4</v>
      </c>
      <c r="F851" s="119"/>
      <c r="G851" s="120"/>
      <c r="H851" s="52">
        <f>SmtRes!Y456*Source!I113</f>
        <v>40.2</v>
      </c>
      <c r="I851" s="51">
        <f>SmtRes!AA456</f>
        <v>119</v>
      </c>
      <c r="J851" s="54">
        <f>SmtRes!AA456*Source!I113*SmtRes!Y456</f>
        <v>4783.8</v>
      </c>
    </row>
    <row r="852" spans="1:10" ht="15.75">
      <c r="A852" s="47"/>
      <c r="B852" s="73"/>
      <c r="C852" s="74" t="s">
        <v>595</v>
      </c>
      <c r="D852" s="48"/>
      <c r="E852" s="75"/>
      <c r="F852" s="75"/>
      <c r="G852" s="76"/>
      <c r="H852" s="77"/>
      <c r="I852" s="78"/>
      <c r="J852" s="92">
        <f>Source!P113</f>
        <v>10597.07</v>
      </c>
    </row>
    <row r="853" spans="1:10" ht="15.75">
      <c r="A853" s="47"/>
      <c r="B853" s="79"/>
      <c r="C853" s="80" t="s">
        <v>114</v>
      </c>
      <c r="D853" s="93">
        <f>Source!AT113/100</f>
        <v>0.893</v>
      </c>
      <c r="E853" s="81"/>
      <c r="F853" s="82"/>
      <c r="G853" s="83"/>
      <c r="H853" s="84"/>
      <c r="I853" s="85"/>
      <c r="J853" s="94">
        <f>Source!X113</f>
        <v>3463.14</v>
      </c>
    </row>
    <row r="854" spans="1:10" ht="15.75">
      <c r="A854" s="47"/>
      <c r="B854" s="86"/>
      <c r="C854" s="87" t="s">
        <v>116</v>
      </c>
      <c r="D854" s="93">
        <f>Source!AU113/100</f>
        <v>0.65</v>
      </c>
      <c r="E854" s="81"/>
      <c r="F854" s="88"/>
      <c r="G854" s="89"/>
      <c r="H854" s="90"/>
      <c r="I854" s="91"/>
      <c r="J854" s="54">
        <f>Source!Y113</f>
        <v>2520.77</v>
      </c>
    </row>
    <row r="855" spans="1:10" ht="15.75">
      <c r="A855" s="115"/>
      <c r="B855" s="116"/>
      <c r="C855" s="95"/>
      <c r="D855" s="96"/>
      <c r="E855" s="96"/>
      <c r="F855" s="96"/>
      <c r="G855" s="96"/>
      <c r="H855" s="96"/>
      <c r="I855" s="97" t="s">
        <v>596</v>
      </c>
      <c r="J855" s="98">
        <f>Source!O115</f>
        <v>43645.11</v>
      </c>
    </row>
    <row r="856" spans="1:10" ht="15.75">
      <c r="A856" s="113">
        <f>Source!N128</f>
      </c>
      <c r="B856" s="114"/>
      <c r="C856" s="99" t="str">
        <f>Source!H128</f>
        <v>Итого прямые затраты</v>
      </c>
      <c r="D856" s="99"/>
      <c r="E856" s="99"/>
      <c r="F856" s="99"/>
      <c r="G856" s="99"/>
      <c r="H856" s="99"/>
      <c r="I856" s="99"/>
      <c r="J856" s="100">
        <f>Source!F128</f>
        <v>43645.11</v>
      </c>
    </row>
    <row r="857" spans="1:10" ht="15.75">
      <c r="A857" s="113">
        <f>Source!N129</f>
      </c>
      <c r="B857" s="114"/>
      <c r="C857" s="99" t="str">
        <f>Source!H129</f>
        <v>Накладные расходы</v>
      </c>
      <c r="D857" s="99"/>
      <c r="E857" s="99"/>
      <c r="F857" s="99"/>
      <c r="G857" s="99"/>
      <c r="H857" s="99"/>
      <c r="I857" s="99"/>
      <c r="J857" s="100">
        <f>Source!F129</f>
        <v>9025.7</v>
      </c>
    </row>
    <row r="858" spans="1:10" ht="15.75">
      <c r="A858" s="113">
        <f>Source!N130</f>
      </c>
      <c r="B858" s="114"/>
      <c r="C858" s="99" t="str">
        <f>Source!H130</f>
        <v>Сметная прибыль</v>
      </c>
      <c r="D858" s="99"/>
      <c r="E858" s="99"/>
      <c r="F858" s="99"/>
      <c r="G858" s="99"/>
      <c r="H858" s="99"/>
      <c r="I858" s="99"/>
      <c r="J858" s="100">
        <f>Source!F130</f>
        <v>6569.66</v>
      </c>
    </row>
    <row r="859" spans="1:10" ht="15.75">
      <c r="A859" s="113">
        <f>Source!N131</f>
      </c>
      <c r="B859" s="114"/>
      <c r="C859" s="99" t="str">
        <f>Source!H131</f>
        <v>Итого</v>
      </c>
      <c r="D859" s="99"/>
      <c r="E859" s="99"/>
      <c r="F859" s="99"/>
      <c r="G859" s="99"/>
      <c r="H859" s="99"/>
      <c r="I859" s="99"/>
      <c r="J859" s="100">
        <f>Source!F131</f>
        <v>59240.47</v>
      </c>
    </row>
    <row r="860" spans="1:10" ht="15.75">
      <c r="A860" s="35"/>
      <c r="B860" s="36" t="s">
        <v>590</v>
      </c>
      <c r="C860" s="37" t="str">
        <f>Source!G133</f>
        <v>Материал</v>
      </c>
      <c r="D860" s="38"/>
      <c r="E860" s="38"/>
      <c r="F860" s="38"/>
      <c r="G860" s="38"/>
      <c r="H860" s="38"/>
      <c r="I860" s="38"/>
      <c r="J860" s="39"/>
    </row>
    <row r="861" spans="1:10" ht="15.75">
      <c r="A861" s="47"/>
      <c r="B861" s="61">
        <f>SmtRes!I457</f>
      </c>
      <c r="C861" s="72" t="str">
        <f>SmtRes!K457</f>
        <v>Щит ЩМП-07</v>
      </c>
      <c r="D861" s="51" t="str">
        <f>SmtRes!O457</f>
        <v>шт.</v>
      </c>
      <c r="E861" s="118">
        <f>SmtRes!Y457</f>
        <v>1</v>
      </c>
      <c r="F861" s="119"/>
      <c r="G861" s="120"/>
      <c r="H861" s="52">
        <f>SmtRes!Y457*Source!I137</f>
        <v>1</v>
      </c>
      <c r="I861" s="51">
        <f>SmtRes!AA457</f>
        <v>783.05</v>
      </c>
      <c r="J861" s="54">
        <f>SmtRes!AA457*Source!I137*SmtRes!Y457</f>
        <v>783.05</v>
      </c>
    </row>
    <row r="862" spans="1:10" ht="15.75">
      <c r="A862" s="47"/>
      <c r="B862" s="61">
        <f>SmtRes!I458</f>
      </c>
      <c r="C862" s="72" t="str">
        <f>SmtRes!K458</f>
        <v>Щит ЩРН-24 з</v>
      </c>
      <c r="D862" s="51" t="str">
        <f>SmtRes!O458</f>
        <v>шт.</v>
      </c>
      <c r="E862" s="118">
        <f>SmtRes!Y458</f>
        <v>2</v>
      </c>
      <c r="F862" s="119"/>
      <c r="G862" s="120"/>
      <c r="H862" s="52">
        <f>SmtRes!Y458*Source!I137</f>
        <v>2</v>
      </c>
      <c r="I862" s="51">
        <f>SmtRes!AA458</f>
        <v>332.94</v>
      </c>
      <c r="J862" s="54">
        <f>SmtRes!AA458*Source!I137*SmtRes!Y458</f>
        <v>665.88</v>
      </c>
    </row>
    <row r="863" spans="1:10" ht="15.75">
      <c r="A863" s="47"/>
      <c r="B863" s="61">
        <f>SmtRes!I459</f>
      </c>
      <c r="C863" s="72" t="str">
        <f>SmtRes!K459</f>
        <v>Щит ЩРН-12</v>
      </c>
      <c r="D863" s="51" t="str">
        <f>SmtRes!O459</f>
        <v>шт.</v>
      </c>
      <c r="E863" s="118">
        <f>SmtRes!Y459</f>
        <v>2</v>
      </c>
      <c r="F863" s="119"/>
      <c r="G863" s="120"/>
      <c r="H863" s="52">
        <f>SmtRes!Y459*Source!I137</f>
        <v>2</v>
      </c>
      <c r="I863" s="51">
        <f>SmtRes!AA459</f>
        <v>227.1</v>
      </c>
      <c r="J863" s="54">
        <f>SmtRes!AA459*Source!I137*SmtRes!Y459</f>
        <v>454.2</v>
      </c>
    </row>
    <row r="864" spans="1:10" ht="15.75">
      <c r="A864" s="47"/>
      <c r="B864" s="61">
        <f>SmtRes!I460</f>
      </c>
      <c r="C864" s="72" t="str">
        <f>SmtRes!K460</f>
        <v>Щит ЩРН-54 3</v>
      </c>
      <c r="D864" s="51" t="str">
        <f>SmtRes!O460</f>
        <v>шт.</v>
      </c>
      <c r="E864" s="118">
        <f>SmtRes!Y460</f>
        <v>3</v>
      </c>
      <c r="F864" s="119"/>
      <c r="G864" s="120"/>
      <c r="H864" s="52">
        <f>SmtRes!Y460*Source!I137</f>
        <v>3</v>
      </c>
      <c r="I864" s="51">
        <f>SmtRes!AA460</f>
        <v>921.36</v>
      </c>
      <c r="J864" s="54">
        <f>SmtRes!AA460*Source!I137*SmtRes!Y460</f>
        <v>2764.08</v>
      </c>
    </row>
    <row r="865" spans="1:10" ht="15.75">
      <c r="A865" s="47"/>
      <c r="B865" s="61">
        <f>SmtRes!I461</f>
      </c>
      <c r="C865" s="72" t="str">
        <f>SmtRes!K461</f>
        <v>Счетчик "Меркурий-230" ART-03 PCIN</v>
      </c>
      <c r="D865" s="51" t="str">
        <f>SmtRes!O461</f>
        <v>шт.</v>
      </c>
      <c r="E865" s="118">
        <f>SmtRes!Y461</f>
        <v>1</v>
      </c>
      <c r="F865" s="119"/>
      <c r="G865" s="120"/>
      <c r="H865" s="52">
        <f>SmtRes!Y461*Source!I137</f>
        <v>1</v>
      </c>
      <c r="I865" s="51">
        <f>SmtRes!AA461</f>
        <v>3382.06</v>
      </c>
      <c r="J865" s="54">
        <f>SmtRes!AA461*Source!I137*SmtRes!Y461</f>
        <v>3382.06</v>
      </c>
    </row>
    <row r="866" spans="1:10" ht="15.75">
      <c r="A866" s="47"/>
      <c r="B866" s="61">
        <f>SmtRes!I462</f>
      </c>
      <c r="C866" s="72" t="str">
        <f>SmtRes!K462</f>
        <v>Трасформатор ТОП-0,66 150/5</v>
      </c>
      <c r="D866" s="51" t="str">
        <f>SmtRes!O462</f>
        <v>шт.</v>
      </c>
      <c r="E866" s="118">
        <f>SmtRes!Y462</f>
        <v>3</v>
      </c>
      <c r="F866" s="119"/>
      <c r="G866" s="120"/>
      <c r="H866" s="52">
        <f>SmtRes!Y462*Source!I137</f>
        <v>3</v>
      </c>
      <c r="I866" s="51">
        <f>SmtRes!AA462</f>
        <v>322.03</v>
      </c>
      <c r="J866" s="54">
        <f>SmtRes!AA462*Source!I137*SmtRes!Y462</f>
        <v>966.0899999999999</v>
      </c>
    </row>
    <row r="867" spans="1:10" ht="15.75">
      <c r="A867" s="47"/>
      <c r="B867" s="61">
        <f>SmtRes!I463</f>
      </c>
      <c r="C867" s="72" t="str">
        <f>SmtRes!K463</f>
        <v>Авт. выкл. ВА 88-32 3Р 125А 25кА</v>
      </c>
      <c r="D867" s="51" t="str">
        <f>SmtRes!O463</f>
        <v>шт.</v>
      </c>
      <c r="E867" s="118">
        <f>SmtRes!Y463</f>
        <v>1</v>
      </c>
      <c r="F867" s="119"/>
      <c r="G867" s="120"/>
      <c r="H867" s="52">
        <f>SmtRes!Y463*Source!I137</f>
        <v>1</v>
      </c>
      <c r="I867" s="51">
        <f>SmtRes!AA463</f>
        <v>1002.76</v>
      </c>
      <c r="J867" s="54">
        <f>SmtRes!AA463*Source!I137*SmtRes!Y463</f>
        <v>1002.76</v>
      </c>
    </row>
    <row r="868" spans="1:10" ht="15.75">
      <c r="A868" s="47"/>
      <c r="B868" s="61">
        <f>SmtRes!I464</f>
      </c>
      <c r="C868" s="72" t="str">
        <f>SmtRes!K464</f>
        <v>Авт. выкл. ВА 47-100 3Р 80А</v>
      </c>
      <c r="D868" s="51" t="str">
        <f>SmtRes!O464</f>
        <v>шт.</v>
      </c>
      <c r="E868" s="118">
        <f>SmtRes!Y464</f>
        <v>2</v>
      </c>
      <c r="F868" s="119"/>
      <c r="G868" s="120"/>
      <c r="H868" s="52">
        <f>SmtRes!Y464*Source!I137</f>
        <v>2</v>
      </c>
      <c r="I868" s="51">
        <f>SmtRes!AA464</f>
        <v>279.66</v>
      </c>
      <c r="J868" s="54">
        <f>SmtRes!AA464*Source!I137*SmtRes!Y464</f>
        <v>559.32</v>
      </c>
    </row>
    <row r="869" spans="1:10" ht="15.75">
      <c r="A869" s="47"/>
      <c r="B869" s="61">
        <f>SmtRes!I465</f>
      </c>
      <c r="C869" s="72" t="str">
        <f>SmtRes!K465</f>
        <v>Авт. выкл. ВА 47-29 3Р 32А</v>
      </c>
      <c r="D869" s="51" t="str">
        <f>SmtRes!O465</f>
        <v>шт.</v>
      </c>
      <c r="E869" s="118">
        <f>SmtRes!Y465</f>
        <v>7</v>
      </c>
      <c r="F869" s="119"/>
      <c r="G869" s="120"/>
      <c r="H869" s="52">
        <f>SmtRes!Y465*Source!I137</f>
        <v>7</v>
      </c>
      <c r="I869" s="51">
        <f>SmtRes!AA465</f>
        <v>55.93</v>
      </c>
      <c r="J869" s="54">
        <f>SmtRes!AA465*Source!I137*SmtRes!Y465</f>
        <v>391.51</v>
      </c>
    </row>
    <row r="870" spans="1:10" ht="15.75">
      <c r="A870" s="47"/>
      <c r="B870" s="61">
        <f>SmtRes!I466</f>
      </c>
      <c r="C870" s="72" t="str">
        <f>SmtRes!K466</f>
        <v>Авт. выкл. ВА 47-29 3Р 25А</v>
      </c>
      <c r="D870" s="51" t="str">
        <f>SmtRes!O466</f>
        <v>шт.</v>
      </c>
      <c r="E870" s="118">
        <f>SmtRes!Y466</f>
        <v>5</v>
      </c>
      <c r="F870" s="119"/>
      <c r="G870" s="120"/>
      <c r="H870" s="52">
        <f>SmtRes!Y466*Source!I137</f>
        <v>5</v>
      </c>
      <c r="I870" s="51">
        <f>SmtRes!AA466</f>
        <v>55.93</v>
      </c>
      <c r="J870" s="54">
        <f>SmtRes!AA466*Source!I137*SmtRes!Y466</f>
        <v>279.65</v>
      </c>
    </row>
    <row r="871" spans="1:10" ht="15.75">
      <c r="A871" s="47"/>
      <c r="B871" s="61">
        <f>SmtRes!I467</f>
      </c>
      <c r="C871" s="72" t="str">
        <f>SmtRes!K467</f>
        <v>Авт. выкл. ВА 47-29 3Р 16А</v>
      </c>
      <c r="D871" s="51" t="str">
        <f>SmtRes!O467</f>
        <v>шт.</v>
      </c>
      <c r="E871" s="118">
        <f>SmtRes!Y467</f>
        <v>1</v>
      </c>
      <c r="F871" s="119"/>
      <c r="G871" s="120"/>
      <c r="H871" s="52">
        <f>SmtRes!Y467*Source!I137</f>
        <v>1</v>
      </c>
      <c r="I871" s="51">
        <f>SmtRes!AA467</f>
        <v>55.93</v>
      </c>
      <c r="J871" s="54">
        <f>SmtRes!AA467*Source!I137*SmtRes!Y467</f>
        <v>55.93</v>
      </c>
    </row>
    <row r="872" spans="1:10" ht="15.75">
      <c r="A872" s="47"/>
      <c r="B872" s="61">
        <f>SmtRes!I468</f>
      </c>
      <c r="C872" s="72" t="str">
        <f>SmtRes!K468</f>
        <v>Авт. выкл. ВА 47-29 1Р 16А</v>
      </c>
      <c r="D872" s="51" t="str">
        <f>SmtRes!O468</f>
        <v>шт.</v>
      </c>
      <c r="E872" s="118">
        <f>SmtRes!Y468</f>
        <v>17</v>
      </c>
      <c r="F872" s="119"/>
      <c r="G872" s="120"/>
      <c r="H872" s="52">
        <f>SmtRes!Y468*Source!I137</f>
        <v>17</v>
      </c>
      <c r="I872" s="51">
        <f>SmtRes!AA468</f>
        <v>17.8</v>
      </c>
      <c r="J872" s="54">
        <f>SmtRes!AA468*Source!I137*SmtRes!Y468</f>
        <v>302.6</v>
      </c>
    </row>
    <row r="873" spans="1:10" ht="15.75">
      <c r="A873" s="47"/>
      <c r="B873" s="61">
        <f>SmtRes!I469</f>
      </c>
      <c r="C873" s="72" t="str">
        <f>SmtRes!K469</f>
        <v>Авт. выкл. ВА 47-29 1Р 10А</v>
      </c>
      <c r="D873" s="51" t="str">
        <f>SmtRes!O469</f>
        <v>шт.</v>
      </c>
      <c r="E873" s="118">
        <f>SmtRes!Y469</f>
        <v>3</v>
      </c>
      <c r="F873" s="119"/>
      <c r="G873" s="120"/>
      <c r="H873" s="52">
        <f>SmtRes!Y469*Source!I137</f>
        <v>3</v>
      </c>
      <c r="I873" s="51">
        <f>SmtRes!AA469</f>
        <v>17.8</v>
      </c>
      <c r="J873" s="54">
        <f>SmtRes!AA469*Source!I137*SmtRes!Y469</f>
        <v>53.400000000000006</v>
      </c>
    </row>
    <row r="874" spans="1:10" ht="15.75">
      <c r="A874" s="47"/>
      <c r="B874" s="61">
        <f>SmtRes!I470</f>
      </c>
      <c r="C874" s="72" t="str">
        <f>SmtRes!K470</f>
        <v>Авт. диф. АД12 2ф 16А 30мА</v>
      </c>
      <c r="D874" s="51" t="str">
        <f>SmtRes!O470</f>
        <v>шт.</v>
      </c>
      <c r="E874" s="118">
        <f>SmtRes!Y470</f>
        <v>9</v>
      </c>
      <c r="F874" s="119"/>
      <c r="G874" s="120"/>
      <c r="H874" s="52">
        <f>SmtRes!Y470*Source!I137</f>
        <v>9</v>
      </c>
      <c r="I874" s="51">
        <f>SmtRes!AA470</f>
        <v>194.92</v>
      </c>
      <c r="J874" s="54">
        <f>SmtRes!AA470*Source!I137*SmtRes!Y470</f>
        <v>1754.28</v>
      </c>
    </row>
    <row r="875" spans="1:10" ht="15.75">
      <c r="A875" s="47"/>
      <c r="B875" s="61">
        <f>SmtRes!I471</f>
      </c>
      <c r="C875" s="72" t="str">
        <f>SmtRes!K471</f>
        <v>ВКЗ 22-16В-331 16А 30мА</v>
      </c>
      <c r="D875" s="51" t="str">
        <f>SmtRes!O471</f>
        <v>шт.</v>
      </c>
      <c r="E875" s="118">
        <f>SmtRes!Y471</f>
        <v>23</v>
      </c>
      <c r="F875" s="119"/>
      <c r="G875" s="120"/>
      <c r="H875" s="52">
        <f>SmtRes!Y471*Source!I137</f>
        <v>23</v>
      </c>
      <c r="I875" s="51">
        <f>SmtRes!AA471</f>
        <v>593.22</v>
      </c>
      <c r="J875" s="54">
        <f>SmtRes!AA471*Source!I137*SmtRes!Y471</f>
        <v>13644.060000000001</v>
      </c>
    </row>
    <row r="876" spans="1:10" ht="15.75">
      <c r="A876" s="47"/>
      <c r="B876" s="61">
        <f>SmtRes!I472</f>
      </c>
      <c r="C876" s="72" t="str">
        <f>SmtRes!K472</f>
        <v>Провод медный ПВ1-4</v>
      </c>
      <c r="D876" s="51" t="str">
        <f>SmtRes!O472</f>
        <v>м</v>
      </c>
      <c r="E876" s="118">
        <f>SmtRes!Y472</f>
        <v>200</v>
      </c>
      <c r="F876" s="119"/>
      <c r="G876" s="120"/>
      <c r="H876" s="52">
        <f>SmtRes!Y472*Source!I137</f>
        <v>200</v>
      </c>
      <c r="I876" s="51">
        <f>SmtRes!AA472</f>
        <v>9.32</v>
      </c>
      <c r="J876" s="54">
        <f>SmtRes!AA472*Source!I137*SmtRes!Y472</f>
        <v>1864</v>
      </c>
    </row>
    <row r="877" spans="1:10" ht="15.75">
      <c r="A877" s="47"/>
      <c r="B877" s="61">
        <f>SmtRes!I473</f>
      </c>
      <c r="C877" s="72" t="str">
        <f>SmtRes!K473</f>
        <v>Провод медный ПВ3-10</v>
      </c>
      <c r="D877" s="51" t="str">
        <f>SmtRes!O473</f>
        <v>м</v>
      </c>
      <c r="E877" s="118">
        <f>SmtRes!Y473</f>
        <v>400</v>
      </c>
      <c r="F877" s="119"/>
      <c r="G877" s="120"/>
      <c r="H877" s="52">
        <f>SmtRes!Y473*Source!I137</f>
        <v>400</v>
      </c>
      <c r="I877" s="51">
        <f>SmtRes!AA473</f>
        <v>28.98</v>
      </c>
      <c r="J877" s="54">
        <f>SmtRes!AA473*Source!I137*SmtRes!Y473</f>
        <v>11592</v>
      </c>
    </row>
    <row r="878" spans="1:10" ht="15.75">
      <c r="A878" s="47"/>
      <c r="B878" s="61">
        <f>SmtRes!I474</f>
      </c>
      <c r="C878" s="72" t="str">
        <f>SmtRes!K474</f>
        <v>Провод медный ПВ3-2,5</v>
      </c>
      <c r="D878" s="51" t="str">
        <f>SmtRes!O474</f>
        <v>м</v>
      </c>
      <c r="E878" s="118">
        <f>SmtRes!Y474</f>
        <v>400</v>
      </c>
      <c r="F878" s="119"/>
      <c r="G878" s="120"/>
      <c r="H878" s="52">
        <f>SmtRes!Y474*Source!I137</f>
        <v>400</v>
      </c>
      <c r="I878" s="51">
        <f>SmtRes!AA474</f>
        <v>7.63</v>
      </c>
      <c r="J878" s="54">
        <f>SmtRes!AA474*Source!I137*SmtRes!Y474</f>
        <v>3052</v>
      </c>
    </row>
    <row r="879" spans="1:10" ht="15.75">
      <c r="A879" s="47"/>
      <c r="B879" s="61">
        <f>SmtRes!I475</f>
      </c>
      <c r="C879" s="72" t="str">
        <f>SmtRes!K475</f>
        <v>Провод медный ПВ3-25</v>
      </c>
      <c r="D879" s="51" t="str">
        <f>SmtRes!O475</f>
        <v>м</v>
      </c>
      <c r="E879" s="118">
        <f>SmtRes!Y475</f>
        <v>210</v>
      </c>
      <c r="F879" s="119"/>
      <c r="G879" s="120"/>
      <c r="H879" s="52">
        <f>SmtRes!Y475*Source!I137</f>
        <v>210</v>
      </c>
      <c r="I879" s="51">
        <f>SmtRes!AA475</f>
        <v>77.12</v>
      </c>
      <c r="J879" s="54">
        <f>SmtRes!AA475*Source!I137*SmtRes!Y475</f>
        <v>16195.2</v>
      </c>
    </row>
    <row r="880" spans="1:10" ht="15.75">
      <c r="A880" s="47"/>
      <c r="B880" s="61">
        <f>SmtRes!I476</f>
      </c>
      <c r="C880" s="72" t="str">
        <f>SmtRes!K476</f>
        <v>Провод медный ПВ3-6</v>
      </c>
      <c r="D880" s="51" t="str">
        <f>SmtRes!O476</f>
        <v>м</v>
      </c>
      <c r="E880" s="118">
        <f>SmtRes!Y476</f>
        <v>400</v>
      </c>
      <c r="F880" s="119"/>
      <c r="G880" s="120"/>
      <c r="H880" s="52">
        <f>SmtRes!Y476*Source!I137</f>
        <v>400</v>
      </c>
      <c r="I880" s="51">
        <f>SmtRes!AA476</f>
        <v>17.8</v>
      </c>
      <c r="J880" s="54">
        <f>SmtRes!AA476*Source!I137*SmtRes!Y476</f>
        <v>7120</v>
      </c>
    </row>
    <row r="881" spans="1:10" ht="15.75">
      <c r="A881" s="47"/>
      <c r="B881" s="61">
        <f>SmtRes!I477</f>
      </c>
      <c r="C881" s="72" t="str">
        <f>SmtRes!K477</f>
        <v>Провод ПУНП 3х1,5</v>
      </c>
      <c r="D881" s="51" t="str">
        <f>SmtRes!O477</f>
        <v>м</v>
      </c>
      <c r="E881" s="118">
        <f>SmtRes!Y477</f>
        <v>3400</v>
      </c>
      <c r="F881" s="119"/>
      <c r="G881" s="120"/>
      <c r="H881" s="52">
        <f>SmtRes!Y477*Source!I137</f>
        <v>3400</v>
      </c>
      <c r="I881" s="51">
        <f>SmtRes!AA477</f>
        <v>11.02</v>
      </c>
      <c r="J881" s="54">
        <f>SmtRes!AA477*Source!I137*SmtRes!Y477</f>
        <v>37468</v>
      </c>
    </row>
    <row r="882" spans="1:10" ht="15.75">
      <c r="A882" s="47"/>
      <c r="B882" s="61">
        <f>SmtRes!I478</f>
      </c>
      <c r="C882" s="72" t="str">
        <f>SmtRes!K478</f>
        <v>Провод ПУНП 3х2,5</v>
      </c>
      <c r="D882" s="51" t="str">
        <f>SmtRes!O478</f>
        <v>м</v>
      </c>
      <c r="E882" s="118">
        <f>SmtRes!Y478</f>
        <v>2000</v>
      </c>
      <c r="F882" s="119"/>
      <c r="G882" s="120"/>
      <c r="H882" s="52">
        <f>SmtRes!Y478*Source!I137</f>
        <v>2000</v>
      </c>
      <c r="I882" s="51">
        <f>SmtRes!AA478</f>
        <v>18.47</v>
      </c>
      <c r="J882" s="54">
        <f>SmtRes!AA478*Source!I137*SmtRes!Y478</f>
        <v>36940</v>
      </c>
    </row>
    <row r="883" spans="1:10" ht="15.75">
      <c r="A883" s="47"/>
      <c r="B883" s="61">
        <f>SmtRes!I479</f>
      </c>
      <c r="C883" s="72" t="str">
        <f>SmtRes!K479</f>
        <v>Кабель-канал 16х16</v>
      </c>
      <c r="D883" s="51" t="str">
        <f>SmtRes!O479</f>
        <v>м</v>
      </c>
      <c r="E883" s="118">
        <f>SmtRes!Y479</f>
        <v>5000</v>
      </c>
      <c r="F883" s="119"/>
      <c r="G883" s="120"/>
      <c r="H883" s="52">
        <f>SmtRes!Y479*Source!I137</f>
        <v>5000</v>
      </c>
      <c r="I883" s="51">
        <f>SmtRes!AA479</f>
        <v>4.83</v>
      </c>
      <c r="J883" s="54">
        <f>SmtRes!AA479*Source!I137*SmtRes!Y479</f>
        <v>24150</v>
      </c>
    </row>
    <row r="884" spans="1:10" ht="15.75">
      <c r="A884" s="47"/>
      <c r="B884" s="61">
        <f>SmtRes!I480</f>
      </c>
      <c r="C884" s="72" t="str">
        <f>SmtRes!K480</f>
        <v>Кабель-канал 100х60</v>
      </c>
      <c r="D884" s="51" t="str">
        <f>SmtRes!O480</f>
        <v>м</v>
      </c>
      <c r="E884" s="118">
        <f>SmtRes!Y480</f>
        <v>400</v>
      </c>
      <c r="F884" s="119"/>
      <c r="G884" s="120"/>
      <c r="H884" s="52">
        <f>SmtRes!Y480*Source!I137</f>
        <v>400</v>
      </c>
      <c r="I884" s="51">
        <f>SmtRes!AA480</f>
        <v>55.33</v>
      </c>
      <c r="J884" s="54">
        <f>SmtRes!AA480*Source!I137*SmtRes!Y480</f>
        <v>22132</v>
      </c>
    </row>
    <row r="885" spans="1:10" ht="15.75">
      <c r="A885" s="47"/>
      <c r="B885" s="61">
        <f>SmtRes!I481</f>
      </c>
      <c r="C885" s="72" t="str">
        <f>SmtRes!K481</f>
        <v>Труба ПВХ d40</v>
      </c>
      <c r="D885" s="51" t="str">
        <f>SmtRes!O481</f>
        <v>м</v>
      </c>
      <c r="E885" s="118">
        <f>SmtRes!Y481</f>
        <v>100</v>
      </c>
      <c r="F885" s="119"/>
      <c r="G885" s="120"/>
      <c r="H885" s="52">
        <f>SmtRes!Y481*Source!I137</f>
        <v>100</v>
      </c>
      <c r="I885" s="51">
        <f>SmtRes!AA481</f>
        <v>16.81</v>
      </c>
      <c r="J885" s="54">
        <f>SmtRes!AA481*Source!I137*SmtRes!Y481</f>
        <v>1680.9999999999998</v>
      </c>
    </row>
    <row r="886" spans="1:10" ht="15.75">
      <c r="A886" s="47"/>
      <c r="B886" s="61">
        <f>SmtRes!I482</f>
      </c>
      <c r="C886" s="72" t="str">
        <f>SmtRes!K482</f>
        <v>Труба ПВХ d50</v>
      </c>
      <c r="D886" s="51" t="str">
        <f>SmtRes!O482</f>
        <v>м</v>
      </c>
      <c r="E886" s="118">
        <f>SmtRes!Y482</f>
        <v>2</v>
      </c>
      <c r="F886" s="119"/>
      <c r="G886" s="120"/>
      <c r="H886" s="52">
        <f>SmtRes!Y482*Source!I137</f>
        <v>2</v>
      </c>
      <c r="I886" s="51">
        <f>SmtRes!AA482</f>
        <v>24.15</v>
      </c>
      <c r="J886" s="54">
        <f>SmtRes!AA482*Source!I137*SmtRes!Y482</f>
        <v>48.3</v>
      </c>
    </row>
    <row r="887" spans="1:10" ht="15.75">
      <c r="A887" s="47"/>
      <c r="B887" s="61">
        <f>SmtRes!I483</f>
      </c>
      <c r="C887" s="72" t="str">
        <f>SmtRes!K483</f>
        <v>Автомат АП50 3 МТ 25А</v>
      </c>
      <c r="D887" s="51" t="str">
        <f>SmtRes!O483</f>
        <v>шт.</v>
      </c>
      <c r="E887" s="118">
        <f>SmtRes!Y483</f>
        <v>3</v>
      </c>
      <c r="F887" s="119"/>
      <c r="G887" s="120"/>
      <c r="H887" s="52">
        <f>SmtRes!Y483*Source!I137</f>
        <v>3</v>
      </c>
      <c r="I887" s="51">
        <f>SmtRes!AA483</f>
        <v>720.34</v>
      </c>
      <c r="J887" s="54">
        <f>SmtRes!AA483*Source!I137*SmtRes!Y483</f>
        <v>2161.02</v>
      </c>
    </row>
    <row r="888" spans="1:10" ht="15.75">
      <c r="A888" s="47"/>
      <c r="B888" s="61">
        <f>SmtRes!I484</f>
      </c>
      <c r="C888" s="72" t="str">
        <f>SmtRes!K484</f>
        <v>Коробка ответвительная ОП 70х70х40</v>
      </c>
      <c r="D888" s="51" t="str">
        <f>SmtRes!O484</f>
        <v>шт.</v>
      </c>
      <c r="E888" s="118">
        <f>SmtRes!Y484</f>
        <v>400</v>
      </c>
      <c r="F888" s="119"/>
      <c r="G888" s="120"/>
      <c r="H888" s="52">
        <f>SmtRes!Y484*Source!I137</f>
        <v>400</v>
      </c>
      <c r="I888" s="51">
        <f>SmtRes!AA484</f>
        <v>13.23</v>
      </c>
      <c r="J888" s="54">
        <f>SmtRes!AA484*Source!I137*SmtRes!Y484</f>
        <v>5292</v>
      </c>
    </row>
    <row r="889" spans="1:10" ht="15.75">
      <c r="A889" s="47"/>
      <c r="B889" s="61">
        <f>SmtRes!I485</f>
      </c>
      <c r="C889" s="72" t="str">
        <f>SmtRes!K485</f>
        <v>Выключатель 1 ОП Прима</v>
      </c>
      <c r="D889" s="51" t="str">
        <f>SmtRes!O485</f>
        <v>шт.</v>
      </c>
      <c r="E889" s="118">
        <f>SmtRes!Y485</f>
        <v>120</v>
      </c>
      <c r="F889" s="119"/>
      <c r="G889" s="120"/>
      <c r="H889" s="52">
        <f>SmtRes!Y485*Source!I137</f>
        <v>120</v>
      </c>
      <c r="I889" s="51">
        <f>SmtRes!AA485</f>
        <v>19.49</v>
      </c>
      <c r="J889" s="54">
        <f>SmtRes!AA485*Source!I137*SmtRes!Y485</f>
        <v>2338.7999999999997</v>
      </c>
    </row>
    <row r="890" spans="1:10" ht="15.75">
      <c r="A890" s="47"/>
      <c r="B890" s="61">
        <f>SmtRes!I486</f>
      </c>
      <c r="C890" s="72" t="str">
        <f>SmtRes!K486</f>
        <v>Выключатель 1 ОП п/гермет</v>
      </c>
      <c r="D890" s="51" t="str">
        <f>SmtRes!O486</f>
        <v>шт.</v>
      </c>
      <c r="E890" s="118">
        <f>SmtRes!Y486</f>
        <v>12</v>
      </c>
      <c r="F890" s="119"/>
      <c r="G890" s="120"/>
      <c r="H890" s="52">
        <f>SmtRes!Y486*Source!I137</f>
        <v>12</v>
      </c>
      <c r="I890" s="51">
        <f>SmtRes!AA486</f>
        <v>21.19</v>
      </c>
      <c r="J890" s="54">
        <f>SmtRes!AA486*Source!I137*SmtRes!Y486</f>
        <v>254.28000000000003</v>
      </c>
    </row>
    <row r="891" spans="1:10" ht="15.75">
      <c r="A891" s="47"/>
      <c r="B891" s="61">
        <f>SmtRes!I487</f>
      </c>
      <c r="C891" s="72" t="str">
        <f>SmtRes!K487</f>
        <v>Розетка Евро 1 ОП со шторками</v>
      </c>
      <c r="D891" s="51" t="str">
        <f>SmtRes!O487</f>
        <v>шт.</v>
      </c>
      <c r="E891" s="118">
        <f>SmtRes!Y487</f>
        <v>114</v>
      </c>
      <c r="F891" s="119"/>
      <c r="G891" s="120"/>
      <c r="H891" s="52">
        <f>SmtRes!Y487*Source!I137</f>
        <v>114</v>
      </c>
      <c r="I891" s="51">
        <f>SmtRes!AA487</f>
        <v>14.41</v>
      </c>
      <c r="J891" s="54">
        <f>SmtRes!AA487*Source!I137*SmtRes!Y487</f>
        <v>1642.74</v>
      </c>
    </row>
    <row r="892" spans="1:10" ht="15.75">
      <c r="A892" s="47"/>
      <c r="B892" s="61">
        <f>SmtRes!I488</f>
      </c>
      <c r="C892" s="72" t="str">
        <f>SmtRes!K488</f>
        <v>Розетка Евро 1 ОП со шторками ПГ</v>
      </c>
      <c r="D892" s="51" t="str">
        <f>SmtRes!O488</f>
        <v>шт.</v>
      </c>
      <c r="E892" s="118">
        <f>SmtRes!Y488</f>
        <v>26</v>
      </c>
      <c r="F892" s="119"/>
      <c r="G892" s="120"/>
      <c r="H892" s="52">
        <f>SmtRes!Y488*Source!I137</f>
        <v>26</v>
      </c>
      <c r="I892" s="51">
        <f>SmtRes!AA488</f>
        <v>16.1</v>
      </c>
      <c r="J892" s="54">
        <f>SmtRes!AA488*Source!I137*SmtRes!Y488</f>
        <v>418.6</v>
      </c>
    </row>
    <row r="893" spans="1:10" ht="15.75">
      <c r="A893" s="47"/>
      <c r="B893" s="61">
        <f>SmtRes!I489</f>
      </c>
      <c r="C893" s="72" t="str">
        <f>SmtRes!K489</f>
        <v>Светильник ЛВО 4х18</v>
      </c>
      <c r="D893" s="51" t="str">
        <f>SmtRes!O489</f>
        <v>шт.</v>
      </c>
      <c r="E893" s="118">
        <f>SmtRes!Y489</f>
        <v>8</v>
      </c>
      <c r="F893" s="119"/>
      <c r="G893" s="120"/>
      <c r="H893" s="52">
        <f>SmtRes!Y489*Source!I137</f>
        <v>8</v>
      </c>
      <c r="I893" s="51">
        <f>SmtRes!AA489</f>
        <v>327.46</v>
      </c>
      <c r="J893" s="54">
        <f>SmtRes!AA489*Source!I137*SmtRes!Y489</f>
        <v>2619.68</v>
      </c>
    </row>
    <row r="894" spans="1:10" ht="15.75">
      <c r="A894" s="47"/>
      <c r="B894" s="61">
        <f>SmtRes!I490</f>
      </c>
      <c r="C894" s="72" t="str">
        <f>SmtRes!K490</f>
        <v>Лампа ЛД-18</v>
      </c>
      <c r="D894" s="51" t="str">
        <f>SmtRes!O490</f>
        <v>шт.</v>
      </c>
      <c r="E894" s="118">
        <f>SmtRes!Y490</f>
        <v>32</v>
      </c>
      <c r="F894" s="119"/>
      <c r="G894" s="120"/>
      <c r="H894" s="52">
        <f>SmtRes!Y490*Source!I137</f>
        <v>32</v>
      </c>
      <c r="I894" s="51">
        <f>SmtRes!AA490</f>
        <v>14.65</v>
      </c>
      <c r="J894" s="54">
        <f>SmtRes!AA490*Source!I137*SmtRes!Y490</f>
        <v>468.8</v>
      </c>
    </row>
    <row r="895" spans="1:10" ht="15.75">
      <c r="A895" s="47"/>
      <c r="B895" s="61">
        <f>SmtRes!I491</f>
      </c>
      <c r="C895" s="72" t="str">
        <f>SmtRes!K491</f>
        <v>Светильник ЛВО 2х36</v>
      </c>
      <c r="D895" s="51" t="str">
        <f>SmtRes!O491</f>
        <v>шт.</v>
      </c>
      <c r="E895" s="118">
        <f>SmtRes!Y491</f>
        <v>192</v>
      </c>
      <c r="F895" s="119"/>
      <c r="G895" s="120"/>
      <c r="H895" s="52">
        <f>SmtRes!Y491*Source!I137</f>
        <v>192</v>
      </c>
      <c r="I895" s="51">
        <f>SmtRes!AA491</f>
        <v>245.34</v>
      </c>
      <c r="J895" s="54">
        <f>SmtRes!AA491*Source!I137*SmtRes!Y491</f>
        <v>47105.28</v>
      </c>
    </row>
    <row r="896" spans="1:10" ht="15.75">
      <c r="A896" s="47"/>
      <c r="B896" s="61">
        <f>SmtRes!I492</f>
      </c>
      <c r="C896" s="72" t="str">
        <f>SmtRes!K492</f>
        <v>Лампа ЛД-36</v>
      </c>
      <c r="D896" s="51" t="str">
        <f>SmtRes!O492</f>
        <v>шт.</v>
      </c>
      <c r="E896" s="118">
        <f>SmtRes!Y492</f>
        <v>384</v>
      </c>
      <c r="F896" s="119"/>
      <c r="G896" s="120"/>
      <c r="H896" s="52">
        <f>SmtRes!Y492*Source!I137</f>
        <v>384</v>
      </c>
      <c r="I896" s="51">
        <f>SmtRes!AA492</f>
        <v>17.08</v>
      </c>
      <c r="J896" s="54">
        <f>SmtRes!AA492*Source!I137*SmtRes!Y492</f>
        <v>6558.719999999999</v>
      </c>
    </row>
    <row r="897" spans="1:10" ht="15.75">
      <c r="A897" s="47"/>
      <c r="B897" s="61">
        <f>SmtRes!I493</f>
      </c>
      <c r="C897" s="72" t="str">
        <f>SmtRes!K493</f>
        <v>Светильник ОБН 150 с лампами</v>
      </c>
      <c r="D897" s="51" t="str">
        <f>SmtRes!O493</f>
        <v>шт.</v>
      </c>
      <c r="E897" s="118">
        <f>SmtRes!Y493</f>
        <v>10</v>
      </c>
      <c r="F897" s="119"/>
      <c r="G897" s="120"/>
      <c r="H897" s="52">
        <f>SmtRes!Y493*Source!I137</f>
        <v>10</v>
      </c>
      <c r="I897" s="51">
        <f>SmtRes!AA493</f>
        <v>973</v>
      </c>
      <c r="J897" s="54">
        <f>SmtRes!AA493*Source!I137*SmtRes!Y493</f>
        <v>9730</v>
      </c>
    </row>
    <row r="898" spans="1:10" ht="15.75">
      <c r="A898" s="47"/>
      <c r="B898" s="61">
        <f>SmtRes!I494</f>
      </c>
      <c r="C898" s="72" t="str">
        <f>SmtRes!K494</f>
        <v>Светильник ПВЛМ 2х36</v>
      </c>
      <c r="D898" s="51" t="str">
        <f>SmtRes!O494</f>
        <v>шт.</v>
      </c>
      <c r="E898" s="118">
        <f>SmtRes!Y494</f>
        <v>24</v>
      </c>
      <c r="F898" s="119"/>
      <c r="G898" s="120"/>
      <c r="H898" s="52">
        <f>SmtRes!Y494*Source!I137</f>
        <v>24</v>
      </c>
      <c r="I898" s="51">
        <f>SmtRes!AA494</f>
        <v>568.35</v>
      </c>
      <c r="J898" s="54">
        <f>SmtRes!AA494*Source!I137*SmtRes!Y494</f>
        <v>13640.400000000001</v>
      </c>
    </row>
    <row r="899" spans="1:10" ht="15.75">
      <c r="A899" s="47"/>
      <c r="B899" s="61">
        <f>SmtRes!I495</f>
      </c>
      <c r="C899" s="72" t="str">
        <f>SmtRes!K495</f>
        <v>Лампа ЛД-36</v>
      </c>
      <c r="D899" s="51" t="str">
        <f>SmtRes!O495</f>
        <v>шт.</v>
      </c>
      <c r="E899" s="118">
        <f>SmtRes!Y495</f>
        <v>48</v>
      </c>
      <c r="F899" s="119"/>
      <c r="G899" s="120"/>
      <c r="H899" s="52">
        <f>SmtRes!Y495*Source!I137</f>
        <v>48</v>
      </c>
      <c r="I899" s="51">
        <f>SmtRes!AA495</f>
        <v>17.08</v>
      </c>
      <c r="J899" s="54">
        <f>SmtRes!AA495*Source!I137*SmtRes!Y495</f>
        <v>819.8399999999999</v>
      </c>
    </row>
    <row r="900" spans="1:10" ht="15.75">
      <c r="A900" s="47"/>
      <c r="B900" s="61">
        <f>SmtRes!I496</f>
      </c>
      <c r="C900" s="72" t="str">
        <f>SmtRes!K496</f>
        <v>Светильник "Выход" с автономным. ист. пит.</v>
      </c>
      <c r="D900" s="51" t="str">
        <f>SmtRes!O496</f>
        <v>шт.</v>
      </c>
      <c r="E900" s="118">
        <f>SmtRes!Y496</f>
        <v>8</v>
      </c>
      <c r="F900" s="119"/>
      <c r="G900" s="120"/>
      <c r="H900" s="52">
        <f>SmtRes!Y496*Source!I137</f>
        <v>8</v>
      </c>
      <c r="I900" s="51">
        <f>SmtRes!AA496</f>
        <v>550.85</v>
      </c>
      <c r="J900" s="54">
        <f>SmtRes!AA496*Source!I137*SmtRes!Y496</f>
        <v>4406.8</v>
      </c>
    </row>
    <row r="901" spans="1:10" ht="15.75">
      <c r="A901" s="47"/>
      <c r="B901" s="61">
        <f>SmtRes!I497</f>
      </c>
      <c r="C901" s="72" t="str">
        <f>SmtRes!K497</f>
        <v>Светильник НББ</v>
      </c>
      <c r="D901" s="51" t="str">
        <f>SmtRes!O497</f>
        <v>шт.</v>
      </c>
      <c r="E901" s="118">
        <f>SmtRes!Y497</f>
        <v>10</v>
      </c>
      <c r="F901" s="119"/>
      <c r="G901" s="120"/>
      <c r="H901" s="52">
        <f>SmtRes!Y497*Source!I137</f>
        <v>10</v>
      </c>
      <c r="I901" s="51">
        <f>SmtRes!AA497</f>
        <v>78.64</v>
      </c>
      <c r="J901" s="54">
        <f>SmtRes!AA497*Source!I137*SmtRes!Y497</f>
        <v>786.4</v>
      </c>
    </row>
    <row r="902" spans="1:10" ht="15.75">
      <c r="A902" s="47"/>
      <c r="B902" s="61">
        <f>SmtRes!I498</f>
      </c>
      <c r="C902" s="72" t="str">
        <f>SmtRes!K498</f>
        <v>Наклейка "Не входить, Занято"</v>
      </c>
      <c r="D902" s="51" t="str">
        <f>SmtRes!O498</f>
        <v>шт.</v>
      </c>
      <c r="E902" s="118">
        <f>SmtRes!Y498</f>
        <v>10</v>
      </c>
      <c r="F902" s="119"/>
      <c r="G902" s="120"/>
      <c r="H902" s="52">
        <f>SmtRes!Y498*Source!I137</f>
        <v>10</v>
      </c>
      <c r="I902" s="51">
        <f>SmtRes!AA498</f>
        <v>42.88</v>
      </c>
      <c r="J902" s="54">
        <f>SmtRes!AA498*Source!I137*SmtRes!Y498</f>
        <v>428.8</v>
      </c>
    </row>
    <row r="903" spans="1:10" ht="15.75">
      <c r="A903" s="47"/>
      <c r="B903" s="61">
        <f>SmtRes!I499</f>
      </c>
      <c r="C903" s="72" t="str">
        <f>SmtRes!K499</f>
        <v>Светильник LUNA 100Вт</v>
      </c>
      <c r="D903" s="51" t="str">
        <f>SmtRes!O499</f>
        <v>шт.</v>
      </c>
      <c r="E903" s="118">
        <f>SmtRes!Y499</f>
        <v>21</v>
      </c>
      <c r="F903" s="119"/>
      <c r="G903" s="120"/>
      <c r="H903" s="52">
        <f>SmtRes!Y499*Source!I137</f>
        <v>21</v>
      </c>
      <c r="I903" s="51">
        <f>SmtRes!AA499</f>
        <v>155</v>
      </c>
      <c r="J903" s="54">
        <f>SmtRes!AA499*Source!I137*SmtRes!Y499</f>
        <v>3255</v>
      </c>
    </row>
    <row r="904" spans="1:10" ht="15.75">
      <c r="A904" s="115"/>
      <c r="B904" s="116"/>
      <c r="C904" s="95"/>
      <c r="D904" s="96"/>
      <c r="E904" s="96"/>
      <c r="F904" s="96"/>
      <c r="G904" s="96"/>
      <c r="H904" s="96"/>
      <c r="I904" s="97" t="s">
        <v>596</v>
      </c>
      <c r="J904" s="98">
        <f>Source!O139</f>
        <v>291228.53</v>
      </c>
    </row>
    <row r="905" spans="1:10" ht="15.75">
      <c r="A905" s="113">
        <f>Source!N152</f>
      </c>
      <c r="B905" s="114"/>
      <c r="C905" s="99" t="str">
        <f>Source!H152</f>
        <v>Итого прямые затраты</v>
      </c>
      <c r="D905" s="99"/>
      <c r="E905" s="99"/>
      <c r="F905" s="99"/>
      <c r="G905" s="99"/>
      <c r="H905" s="99"/>
      <c r="I905" s="99"/>
      <c r="J905" s="100">
        <f>Source!F152</f>
        <v>291228.53</v>
      </c>
    </row>
    <row r="906" spans="1:10" ht="15.75">
      <c r="A906" s="113">
        <f>Source!N153</f>
      </c>
      <c r="B906" s="114"/>
      <c r="C906" s="99" t="str">
        <f>Source!H153</f>
        <v>Накладные расходы</v>
      </c>
      <c r="D906" s="99"/>
      <c r="E906" s="99"/>
      <c r="F906" s="99"/>
      <c r="G906" s="99"/>
      <c r="H906" s="99"/>
      <c r="I906" s="99"/>
      <c r="J906" s="100">
        <f>Source!F153</f>
        <v>0</v>
      </c>
    </row>
    <row r="907" spans="1:10" ht="15.75">
      <c r="A907" s="113">
        <f>Source!N154</f>
      </c>
      <c r="B907" s="114"/>
      <c r="C907" s="99" t="str">
        <f>Source!H154</f>
        <v>Сметная прибыль</v>
      </c>
      <c r="D907" s="99"/>
      <c r="E907" s="99"/>
      <c r="F907" s="99"/>
      <c r="G907" s="99"/>
      <c r="H907" s="99"/>
      <c r="I907" s="99"/>
      <c r="J907" s="100">
        <f>Source!F154</f>
        <v>0</v>
      </c>
    </row>
    <row r="908" spans="1:10" ht="15.75">
      <c r="A908" s="113">
        <f>Source!N155</f>
      </c>
      <c r="B908" s="114"/>
      <c r="C908" s="99" t="str">
        <f>Source!H155</f>
        <v>Итого</v>
      </c>
      <c r="D908" s="99"/>
      <c r="E908" s="99"/>
      <c r="F908" s="99"/>
      <c r="G908" s="99"/>
      <c r="H908" s="99"/>
      <c r="I908" s="99"/>
      <c r="J908" s="100">
        <f>Source!F155</f>
        <v>291228.53</v>
      </c>
    </row>
    <row r="909" spans="1:10" ht="15.75">
      <c r="A909" s="115"/>
      <c r="B909" s="116"/>
      <c r="C909" s="95"/>
      <c r="D909" s="96"/>
      <c r="E909" s="96"/>
      <c r="F909" s="96"/>
      <c r="G909" s="96"/>
      <c r="H909" s="96"/>
      <c r="I909" s="97" t="s">
        <v>597</v>
      </c>
      <c r="J909" s="98">
        <f>Source!O157</f>
        <v>709560.12</v>
      </c>
    </row>
    <row r="910" spans="1:10" ht="15.75">
      <c r="A910" s="101"/>
      <c r="B910" s="101"/>
      <c r="C910" s="102" t="str">
        <f>Source!H170</f>
        <v>Зарплата рабочих-строителей</v>
      </c>
      <c r="D910" s="101"/>
      <c r="E910" s="101"/>
      <c r="F910" s="101"/>
      <c r="G910" s="101"/>
      <c r="H910" s="101"/>
      <c r="I910" s="101"/>
      <c r="J910" s="103">
        <f>Source!F170</f>
        <v>161059.29</v>
      </c>
    </row>
    <row r="911" spans="1:10" ht="15.75">
      <c r="A911" s="101"/>
      <c r="B911" s="101"/>
      <c r="C911" s="102" t="str">
        <f>Source!H171</f>
        <v>Зарплата машинистов</v>
      </c>
      <c r="D911" s="101"/>
      <c r="E911" s="101"/>
      <c r="F911" s="101"/>
      <c r="G911" s="101"/>
      <c r="H911" s="101"/>
      <c r="I911" s="101"/>
      <c r="J911" s="103">
        <f>Source!F171</f>
        <v>74887.02</v>
      </c>
    </row>
    <row r="912" spans="1:10" ht="15.75">
      <c r="A912" s="101"/>
      <c r="B912" s="101"/>
      <c r="C912" s="102" t="str">
        <f>Source!H173</f>
        <v>Итого накладные расходы</v>
      </c>
      <c r="D912" s="101"/>
      <c r="E912" s="101"/>
      <c r="F912" s="101"/>
      <c r="G912" s="101"/>
      <c r="H912" s="101"/>
      <c r="I912" s="101"/>
      <c r="J912" s="103">
        <f>Source!F173</f>
        <v>209882.68</v>
      </c>
    </row>
    <row r="913" spans="1:10" ht="15.75">
      <c r="A913" s="101"/>
      <c r="B913" s="101"/>
      <c r="C913" s="102" t="str">
        <f>Source!H174</f>
        <v>Итого сметная прибыль</v>
      </c>
      <c r="D913" s="101"/>
      <c r="E913" s="101"/>
      <c r="F913" s="101"/>
      <c r="G913" s="101"/>
      <c r="H913" s="101"/>
      <c r="I913" s="101"/>
      <c r="J913" s="103">
        <f>Source!F174</f>
        <v>153075.24</v>
      </c>
    </row>
    <row r="914" spans="1:10" ht="15.75">
      <c r="A914" s="101"/>
      <c r="B914" s="101"/>
      <c r="C914" s="102" t="str">
        <f>Source!H175</f>
        <v>Эксплуатация машин и механизмов</v>
      </c>
      <c r="D914" s="101"/>
      <c r="E914" s="101"/>
      <c r="F914" s="101"/>
      <c r="G914" s="101"/>
      <c r="H914" s="101"/>
      <c r="I914" s="101"/>
      <c r="J914" s="103">
        <f>Source!F175</f>
        <v>139098.28</v>
      </c>
    </row>
    <row r="915" spans="1:10" ht="15.75">
      <c r="A915" s="101"/>
      <c r="B915" s="101"/>
      <c r="C915" s="102" t="str">
        <f>Source!H176</f>
        <v>Стоимость материалов</v>
      </c>
      <c r="D915" s="101"/>
      <c r="E915" s="101"/>
      <c r="F915" s="101"/>
      <c r="G915" s="101"/>
      <c r="H915" s="101"/>
      <c r="I915" s="101"/>
      <c r="J915" s="103">
        <f>Source!F176</f>
        <v>409402.55</v>
      </c>
    </row>
    <row r="916" spans="1:10" ht="15.75">
      <c r="A916" s="101"/>
      <c r="B916" s="101"/>
      <c r="C916" s="102" t="str">
        <f>Source!H177</f>
        <v>Итого:</v>
      </c>
      <c r="D916" s="101"/>
      <c r="E916" s="101"/>
      <c r="F916" s="101"/>
      <c r="G916" s="101"/>
      <c r="H916" s="101"/>
      <c r="I916" s="101"/>
      <c r="J916" s="103">
        <f>Source!F177</f>
        <v>1072518.04</v>
      </c>
    </row>
    <row r="917" spans="1:10" ht="15.75">
      <c r="A917" s="101"/>
      <c r="B917" s="101"/>
      <c r="C917" s="102" t="str">
        <f>Source!H186</f>
        <v>Непредвиденные работы и затраты 2%</v>
      </c>
      <c r="D917" s="101"/>
      <c r="E917" s="101"/>
      <c r="F917" s="101"/>
      <c r="G917" s="101"/>
      <c r="H917" s="101"/>
      <c r="I917" s="101"/>
      <c r="J917" s="103">
        <f>Source!F186</f>
        <v>21450.36</v>
      </c>
    </row>
    <row r="918" spans="1:10" ht="15.75">
      <c r="A918" s="101"/>
      <c r="B918" s="101"/>
      <c r="C918" s="102" t="str">
        <f>Source!H187</f>
        <v>Итого:</v>
      </c>
      <c r="D918" s="101"/>
      <c r="E918" s="101"/>
      <c r="F918" s="101"/>
      <c r="G918" s="101"/>
      <c r="H918" s="101"/>
      <c r="I918" s="101"/>
      <c r="J918" s="103">
        <f>Source!F187</f>
        <v>1093968.4</v>
      </c>
    </row>
    <row r="919" spans="1:10" ht="15.75">
      <c r="A919" s="101"/>
      <c r="B919" s="101"/>
      <c r="C919" s="102" t="str">
        <f>Source!H188</f>
        <v>НДС 18%</v>
      </c>
      <c r="D919" s="101"/>
      <c r="E919" s="101"/>
      <c r="F919" s="101"/>
      <c r="G919" s="101"/>
      <c r="H919" s="101"/>
      <c r="I919" s="101"/>
      <c r="J919" s="103">
        <f>Source!F188</f>
        <v>196914.31</v>
      </c>
    </row>
    <row r="920" spans="1:10" ht="15.75">
      <c r="A920" s="101"/>
      <c r="B920" s="101"/>
      <c r="C920" s="102" t="str">
        <f>Source!H189</f>
        <v>Итого:</v>
      </c>
      <c r="D920" s="101"/>
      <c r="E920" s="101"/>
      <c r="F920" s="101"/>
      <c r="G920" s="101"/>
      <c r="H920" s="101"/>
      <c r="I920" s="101"/>
      <c r="J920" s="103">
        <f>Source!F189</f>
        <v>1290882.71</v>
      </c>
    </row>
    <row r="921" spans="1:10" ht="15">
      <c r="A921" s="104"/>
      <c r="B921" s="104"/>
      <c r="C921" s="104"/>
      <c r="D921" s="104"/>
      <c r="E921" s="104"/>
      <c r="F921" s="104"/>
      <c r="G921" s="104"/>
      <c r="H921" s="105"/>
      <c r="I921" s="105"/>
      <c r="J921" s="105"/>
    </row>
    <row r="922" spans="1:10" ht="15.75">
      <c r="A922" s="106"/>
      <c r="B922" s="7" t="s">
        <v>598</v>
      </c>
      <c r="C922" s="107">
        <f>IF(Source!R20="",Source!R12,Source!R20)</f>
      </c>
      <c r="D922" s="107"/>
      <c r="E922" s="107"/>
      <c r="F922" s="107"/>
      <c r="G922" s="107"/>
      <c r="H922" s="12"/>
      <c r="I922" s="17"/>
      <c r="J922" s="17"/>
    </row>
    <row r="923" spans="1:10" ht="15.75">
      <c r="A923" s="106"/>
      <c r="B923" s="7"/>
      <c r="C923" s="108"/>
      <c r="D923" s="17"/>
      <c r="E923" s="17"/>
      <c r="F923" s="17"/>
      <c r="G923" s="17"/>
      <c r="H923" s="17"/>
      <c r="I923" s="17"/>
      <c r="J923" s="17"/>
    </row>
    <row r="924" spans="1:10" ht="15.75">
      <c r="A924" s="106"/>
      <c r="B924" s="16" t="s">
        <v>599</v>
      </c>
      <c r="C924" s="117">
        <f>IF(Source!S20="",Source!S12,Source!S20)</f>
      </c>
      <c r="D924" s="117"/>
      <c r="E924" s="117"/>
      <c r="F924" s="117"/>
      <c r="G924" s="117"/>
      <c r="H924" s="111"/>
      <c r="I924" s="111"/>
      <c r="J924" s="111"/>
    </row>
    <row r="925" spans="1:10" ht="15.75">
      <c r="A925" s="17"/>
      <c r="B925" s="17"/>
      <c r="C925" s="17"/>
      <c r="D925" s="17"/>
      <c r="E925" s="17"/>
      <c r="F925" s="17"/>
      <c r="G925" s="17"/>
      <c r="H925" s="17"/>
      <c r="I925" s="17"/>
      <c r="J925" s="112"/>
    </row>
  </sheetData>
  <mergeCells count="576">
    <mergeCell ref="I1:J1"/>
    <mergeCell ref="G2:J2"/>
    <mergeCell ref="D3:G3"/>
    <mergeCell ref="I3:J3"/>
    <mergeCell ref="B4:C4"/>
    <mergeCell ref="G4:J4"/>
    <mergeCell ref="C6:I6"/>
    <mergeCell ref="B11:J11"/>
    <mergeCell ref="B12:J12"/>
    <mergeCell ref="D14:J14"/>
    <mergeCell ref="D21:D22"/>
    <mergeCell ref="E21:H21"/>
    <mergeCell ref="I21:J21"/>
    <mergeCell ref="E22:G22"/>
    <mergeCell ref="E23:G23"/>
    <mergeCell ref="E25:G25"/>
    <mergeCell ref="E26:G26"/>
    <mergeCell ref="E27:G27"/>
    <mergeCell ref="F28:G28"/>
    <mergeCell ref="F30:G30"/>
    <mergeCell ref="F32:G32"/>
    <mergeCell ref="E36:G36"/>
    <mergeCell ref="E37:G37"/>
    <mergeCell ref="E38:G38"/>
    <mergeCell ref="E39:G39"/>
    <mergeCell ref="E43:G43"/>
    <mergeCell ref="E44:G44"/>
    <mergeCell ref="E45:G45"/>
    <mergeCell ref="F46:G46"/>
    <mergeCell ref="F48:G48"/>
    <mergeCell ref="F50:G50"/>
    <mergeCell ref="E54:G54"/>
    <mergeCell ref="E55:G55"/>
    <mergeCell ref="E56:G56"/>
    <mergeCell ref="E57:G57"/>
    <mergeCell ref="E58:G58"/>
    <mergeCell ref="E59:G59"/>
    <mergeCell ref="E60:G60"/>
    <mergeCell ref="E64:G64"/>
    <mergeCell ref="E65:G65"/>
    <mergeCell ref="E66:G66"/>
    <mergeCell ref="F67:G67"/>
    <mergeCell ref="F69:G69"/>
    <mergeCell ref="F71:G71"/>
    <mergeCell ref="E75:G75"/>
    <mergeCell ref="E76:G76"/>
    <mergeCell ref="E77:G77"/>
    <mergeCell ref="E81:G81"/>
    <mergeCell ref="E82:G82"/>
    <mergeCell ref="E83:G83"/>
    <mergeCell ref="F84:G84"/>
    <mergeCell ref="F86:G86"/>
    <mergeCell ref="E90:G90"/>
    <mergeCell ref="E94:G94"/>
    <mergeCell ref="E95:G95"/>
    <mergeCell ref="E96:G96"/>
    <mergeCell ref="F97:G97"/>
    <mergeCell ref="F99:G99"/>
    <mergeCell ref="F101:G101"/>
    <mergeCell ref="F103:G103"/>
    <mergeCell ref="F105:G105"/>
    <mergeCell ref="E109:G109"/>
    <mergeCell ref="E110:G110"/>
    <mergeCell ref="E111:G111"/>
    <mergeCell ref="E112:G112"/>
    <mergeCell ref="E113:G113"/>
    <mergeCell ref="E114:G114"/>
    <mergeCell ref="E115:G115"/>
    <mergeCell ref="E116:G116"/>
    <mergeCell ref="E117:G117"/>
    <mergeCell ref="E118:G118"/>
    <mergeCell ref="E119:G119"/>
    <mergeCell ref="E120:G120"/>
    <mergeCell ref="E121:G121"/>
    <mergeCell ref="E122:G122"/>
    <mergeCell ref="E123:G123"/>
    <mergeCell ref="E127:G127"/>
    <mergeCell ref="E128:G128"/>
    <mergeCell ref="E129:G129"/>
    <mergeCell ref="F130:G130"/>
    <mergeCell ref="F132:G132"/>
    <mergeCell ref="F134:G134"/>
    <mergeCell ref="F136:G136"/>
    <mergeCell ref="E140:G140"/>
    <mergeCell ref="E141:G141"/>
    <mergeCell ref="E142:G142"/>
    <mergeCell ref="E143:G143"/>
    <mergeCell ref="E144:G144"/>
    <mergeCell ref="E145:G145"/>
    <mergeCell ref="E146:G146"/>
    <mergeCell ref="E147:G147"/>
    <mergeCell ref="E148:G148"/>
    <mergeCell ref="E149:G149"/>
    <mergeCell ref="E150:G150"/>
    <mergeCell ref="E151:G151"/>
    <mergeCell ref="E152:G152"/>
    <mergeCell ref="E153:G153"/>
    <mergeCell ref="E154:G154"/>
    <mergeCell ref="E158:G158"/>
    <mergeCell ref="E159:G159"/>
    <mergeCell ref="E160:G160"/>
    <mergeCell ref="F161:G161"/>
    <mergeCell ref="F163:G163"/>
    <mergeCell ref="E167:G167"/>
    <mergeCell ref="E168:G168"/>
    <mergeCell ref="E169:G169"/>
    <mergeCell ref="E170:G170"/>
    <mergeCell ref="E174:G174"/>
    <mergeCell ref="E175:G175"/>
    <mergeCell ref="E176:G176"/>
    <mergeCell ref="F177:G177"/>
    <mergeCell ref="F179:G179"/>
    <mergeCell ref="E183:G183"/>
    <mergeCell ref="E184:G184"/>
    <mergeCell ref="E188:G188"/>
    <mergeCell ref="E189:G189"/>
    <mergeCell ref="E190:G190"/>
    <mergeCell ref="F191:G191"/>
    <mergeCell ref="F193:G193"/>
    <mergeCell ref="E197:G197"/>
    <mergeCell ref="E198:G198"/>
    <mergeCell ref="E202:G202"/>
    <mergeCell ref="E203:G203"/>
    <mergeCell ref="E204:G204"/>
    <mergeCell ref="F205:G205"/>
    <mergeCell ref="F207:G207"/>
    <mergeCell ref="F209:G209"/>
    <mergeCell ref="F211:G211"/>
    <mergeCell ref="E215:G215"/>
    <mergeCell ref="E216:G216"/>
    <mergeCell ref="E217:G217"/>
    <mergeCell ref="E218:G218"/>
    <mergeCell ref="E219:G219"/>
    <mergeCell ref="E223:G223"/>
    <mergeCell ref="E224:G224"/>
    <mergeCell ref="E225:G225"/>
    <mergeCell ref="F226:G226"/>
    <mergeCell ref="F228:G228"/>
    <mergeCell ref="F230:G230"/>
    <mergeCell ref="F232:G232"/>
    <mergeCell ref="E236:G236"/>
    <mergeCell ref="E237:G237"/>
    <mergeCell ref="E238:G238"/>
    <mergeCell ref="E239:G239"/>
    <mergeCell ref="E240:G240"/>
    <mergeCell ref="E244:G244"/>
    <mergeCell ref="E245:G245"/>
    <mergeCell ref="E246:G246"/>
    <mergeCell ref="F247:G247"/>
    <mergeCell ref="F249:G249"/>
    <mergeCell ref="F251:G251"/>
    <mergeCell ref="F253:G253"/>
    <mergeCell ref="E257:G257"/>
    <mergeCell ref="E258:G258"/>
    <mergeCell ref="E259:G259"/>
    <mergeCell ref="E260:G260"/>
    <mergeCell ref="E261:G261"/>
    <mergeCell ref="E262:G262"/>
    <mergeCell ref="E263:G263"/>
    <mergeCell ref="E264:G264"/>
    <mergeCell ref="E265:G265"/>
    <mergeCell ref="E266:G266"/>
    <mergeCell ref="E267:G267"/>
    <mergeCell ref="A271:B271"/>
    <mergeCell ref="A272:B272"/>
    <mergeCell ref="A273:B273"/>
    <mergeCell ref="A274:B274"/>
    <mergeCell ref="A275:B275"/>
    <mergeCell ref="E277:G277"/>
    <mergeCell ref="E278:G278"/>
    <mergeCell ref="E279:G279"/>
    <mergeCell ref="F280:G280"/>
    <mergeCell ref="F282:G282"/>
    <mergeCell ref="F284:G284"/>
    <mergeCell ref="E288:G288"/>
    <mergeCell ref="E289:G289"/>
    <mergeCell ref="E290:G290"/>
    <mergeCell ref="E291:G291"/>
    <mergeCell ref="E295:G295"/>
    <mergeCell ref="E296:G296"/>
    <mergeCell ref="E297:G297"/>
    <mergeCell ref="F298:G298"/>
    <mergeCell ref="F300:G300"/>
    <mergeCell ref="F302:G302"/>
    <mergeCell ref="E306:G306"/>
    <mergeCell ref="E307:G307"/>
    <mergeCell ref="E308:G308"/>
    <mergeCell ref="E309:G309"/>
    <mergeCell ref="E310:G310"/>
    <mergeCell ref="E311:G311"/>
    <mergeCell ref="E312:G312"/>
    <mergeCell ref="E313:G313"/>
    <mergeCell ref="E317:G317"/>
    <mergeCell ref="E318:G318"/>
    <mergeCell ref="E319:G319"/>
    <mergeCell ref="F320:G320"/>
    <mergeCell ref="F322:G322"/>
    <mergeCell ref="E326:G326"/>
    <mergeCell ref="E330:G330"/>
    <mergeCell ref="E331:G331"/>
    <mergeCell ref="E332:G332"/>
    <mergeCell ref="F333:G333"/>
    <mergeCell ref="F335:G335"/>
    <mergeCell ref="F337:G337"/>
    <mergeCell ref="E341:G341"/>
    <mergeCell ref="E342:G342"/>
    <mergeCell ref="E343:G343"/>
    <mergeCell ref="E347:G347"/>
    <mergeCell ref="E348:G348"/>
    <mergeCell ref="E349:G349"/>
    <mergeCell ref="F350:G350"/>
    <mergeCell ref="F352:G352"/>
    <mergeCell ref="F354:G354"/>
    <mergeCell ref="F356:G356"/>
    <mergeCell ref="F358:G358"/>
    <mergeCell ref="E362:G362"/>
    <mergeCell ref="E363:G363"/>
    <mergeCell ref="E364:G364"/>
    <mergeCell ref="E365:G365"/>
    <mergeCell ref="E366:G366"/>
    <mergeCell ref="E367:G367"/>
    <mergeCell ref="E368:G368"/>
    <mergeCell ref="E369:G369"/>
    <mergeCell ref="E370:G370"/>
    <mergeCell ref="E371:G371"/>
    <mergeCell ref="E372:G372"/>
    <mergeCell ref="E373:G373"/>
    <mergeCell ref="E374:G374"/>
    <mergeCell ref="E375:G375"/>
    <mergeCell ref="E376:G376"/>
    <mergeCell ref="E380:G380"/>
    <mergeCell ref="E381:G381"/>
    <mergeCell ref="E382:G382"/>
    <mergeCell ref="F383:G383"/>
    <mergeCell ref="F385:G385"/>
    <mergeCell ref="F387:G387"/>
    <mergeCell ref="F389:G389"/>
    <mergeCell ref="F391:G391"/>
    <mergeCell ref="E395:G395"/>
    <mergeCell ref="E396:G396"/>
    <mergeCell ref="E397:G397"/>
    <mergeCell ref="E398:G398"/>
    <mergeCell ref="E399:G399"/>
    <mergeCell ref="E400:G400"/>
    <mergeCell ref="E401:G401"/>
    <mergeCell ref="E402:G402"/>
    <mergeCell ref="E403:G403"/>
    <mergeCell ref="E404:G404"/>
    <mergeCell ref="E405:G405"/>
    <mergeCell ref="E406:G406"/>
    <mergeCell ref="E407:G407"/>
    <mergeCell ref="E408:G408"/>
    <mergeCell ref="E409:G409"/>
    <mergeCell ref="E413:G413"/>
    <mergeCell ref="E414:G414"/>
    <mergeCell ref="E415:G415"/>
    <mergeCell ref="F416:G416"/>
    <mergeCell ref="F418:G418"/>
    <mergeCell ref="F420:G420"/>
    <mergeCell ref="F422:G422"/>
    <mergeCell ref="E426:G426"/>
    <mergeCell ref="E427:G427"/>
    <mergeCell ref="E428:G428"/>
    <mergeCell ref="E429:G429"/>
    <mergeCell ref="E430:G430"/>
    <mergeCell ref="E431:G431"/>
    <mergeCell ref="E432:G432"/>
    <mergeCell ref="E433:G433"/>
    <mergeCell ref="E434:G434"/>
    <mergeCell ref="E435:G435"/>
    <mergeCell ref="E436:G436"/>
    <mergeCell ref="E437:G437"/>
    <mergeCell ref="E438:G438"/>
    <mergeCell ref="E439:G439"/>
    <mergeCell ref="E440:G440"/>
    <mergeCell ref="E444:G444"/>
    <mergeCell ref="E445:G445"/>
    <mergeCell ref="E446:G446"/>
    <mergeCell ref="F447:G447"/>
    <mergeCell ref="F449:G449"/>
    <mergeCell ref="F451:G451"/>
    <mergeCell ref="F453:G453"/>
    <mergeCell ref="F455:G455"/>
    <mergeCell ref="E459:G459"/>
    <mergeCell ref="E460:G460"/>
    <mergeCell ref="E461:G461"/>
    <mergeCell ref="E462:G462"/>
    <mergeCell ref="E463:G463"/>
    <mergeCell ref="E464:G464"/>
    <mergeCell ref="E465:G465"/>
    <mergeCell ref="E466:G466"/>
    <mergeCell ref="E467:G467"/>
    <mergeCell ref="E471:G471"/>
    <mergeCell ref="E472:G472"/>
    <mergeCell ref="E473:G473"/>
    <mergeCell ref="F474:G474"/>
    <mergeCell ref="F476:G476"/>
    <mergeCell ref="F478:G478"/>
    <mergeCell ref="F480:G480"/>
    <mergeCell ref="F482:G482"/>
    <mergeCell ref="E486:G486"/>
    <mergeCell ref="E487:G487"/>
    <mergeCell ref="E488:G488"/>
    <mergeCell ref="E489:G489"/>
    <mergeCell ref="E490:G490"/>
    <mergeCell ref="E491:G491"/>
    <mergeCell ref="E492:G492"/>
    <mergeCell ref="E493:G493"/>
    <mergeCell ref="E494:G494"/>
    <mergeCell ref="E498:G498"/>
    <mergeCell ref="E499:G499"/>
    <mergeCell ref="E500:G500"/>
    <mergeCell ref="F501:G501"/>
    <mergeCell ref="F503:G503"/>
    <mergeCell ref="E507:G507"/>
    <mergeCell ref="E508:G508"/>
    <mergeCell ref="E509:G509"/>
    <mergeCell ref="E510:G510"/>
    <mergeCell ref="E511:G511"/>
    <mergeCell ref="E512:G512"/>
    <mergeCell ref="E513:G513"/>
    <mergeCell ref="E514:G514"/>
    <mergeCell ref="E518:G518"/>
    <mergeCell ref="E519:G519"/>
    <mergeCell ref="E520:G520"/>
    <mergeCell ref="F521:G521"/>
    <mergeCell ref="F523:G523"/>
    <mergeCell ref="E527:G527"/>
    <mergeCell ref="E528:G528"/>
    <mergeCell ref="E529:G529"/>
    <mergeCell ref="E530:G530"/>
    <mergeCell ref="E531:G531"/>
    <mergeCell ref="E532:G532"/>
    <mergeCell ref="E533:G533"/>
    <mergeCell ref="E534:G534"/>
    <mergeCell ref="E538:G538"/>
    <mergeCell ref="E539:G539"/>
    <mergeCell ref="E540:G540"/>
    <mergeCell ref="F541:G541"/>
    <mergeCell ref="F543:G543"/>
    <mergeCell ref="E547:G547"/>
    <mergeCell ref="E548:G548"/>
    <mergeCell ref="E549:G549"/>
    <mergeCell ref="E550:G550"/>
    <mergeCell ref="E551:G551"/>
    <mergeCell ref="E552:G552"/>
    <mergeCell ref="E553:G553"/>
    <mergeCell ref="E554:G554"/>
    <mergeCell ref="E558:G558"/>
    <mergeCell ref="E559:G559"/>
    <mergeCell ref="E560:G560"/>
    <mergeCell ref="F561:G561"/>
    <mergeCell ref="F563:G563"/>
    <mergeCell ref="E567:G567"/>
    <mergeCell ref="E568:G568"/>
    <mergeCell ref="E569:G569"/>
    <mergeCell ref="E570:G570"/>
    <mergeCell ref="E571:G571"/>
    <mergeCell ref="E572:G572"/>
    <mergeCell ref="E576:G576"/>
    <mergeCell ref="E577:G577"/>
    <mergeCell ref="E578:G578"/>
    <mergeCell ref="F579:G579"/>
    <mergeCell ref="F581:G581"/>
    <mergeCell ref="E585:G585"/>
    <mergeCell ref="E586:G586"/>
    <mergeCell ref="E587:G587"/>
    <mergeCell ref="E588:G588"/>
    <mergeCell ref="E589:G589"/>
    <mergeCell ref="E590:G590"/>
    <mergeCell ref="E594:G594"/>
    <mergeCell ref="E595:G595"/>
    <mergeCell ref="E596:G596"/>
    <mergeCell ref="F597:G597"/>
    <mergeCell ref="F599:G599"/>
    <mergeCell ref="F601:G601"/>
    <mergeCell ref="E605:G605"/>
    <mergeCell ref="E606:G606"/>
    <mergeCell ref="E607:G607"/>
    <mergeCell ref="E608:G608"/>
    <mergeCell ref="E609:G609"/>
    <mergeCell ref="E610:G610"/>
    <mergeCell ref="E611:G611"/>
    <mergeCell ref="E615:G615"/>
    <mergeCell ref="E616:G616"/>
    <mergeCell ref="E617:G617"/>
    <mergeCell ref="F618:G618"/>
    <mergeCell ref="F620:G620"/>
    <mergeCell ref="F622:G622"/>
    <mergeCell ref="E626:G626"/>
    <mergeCell ref="E627:G627"/>
    <mergeCell ref="E628:G628"/>
    <mergeCell ref="E629:G629"/>
    <mergeCell ref="E633:G633"/>
    <mergeCell ref="E634:G634"/>
    <mergeCell ref="E637:G637"/>
    <mergeCell ref="E641:G641"/>
    <mergeCell ref="E642:G642"/>
    <mergeCell ref="E643:G643"/>
    <mergeCell ref="F644:G644"/>
    <mergeCell ref="F646:G646"/>
    <mergeCell ref="F648:G648"/>
    <mergeCell ref="E652:G652"/>
    <mergeCell ref="E653:G653"/>
    <mergeCell ref="E654:G654"/>
    <mergeCell ref="E655:G655"/>
    <mergeCell ref="E659:G659"/>
    <mergeCell ref="E660:G660"/>
    <mergeCell ref="E661:G661"/>
    <mergeCell ref="F662:G662"/>
    <mergeCell ref="F664:G664"/>
    <mergeCell ref="F666:G666"/>
    <mergeCell ref="E670:G670"/>
    <mergeCell ref="E671:G671"/>
    <mergeCell ref="E672:G672"/>
    <mergeCell ref="E676:G676"/>
    <mergeCell ref="E677:G677"/>
    <mergeCell ref="E678:G678"/>
    <mergeCell ref="F679:G679"/>
    <mergeCell ref="F681:G681"/>
    <mergeCell ref="F683:G683"/>
    <mergeCell ref="E687:G687"/>
    <mergeCell ref="E688:G688"/>
    <mergeCell ref="E689:G689"/>
    <mergeCell ref="E690:G690"/>
    <mergeCell ref="E691:G691"/>
    <mergeCell ref="E695:G695"/>
    <mergeCell ref="E696:G696"/>
    <mergeCell ref="E697:G697"/>
    <mergeCell ref="F698:G698"/>
    <mergeCell ref="F700:G700"/>
    <mergeCell ref="F702:G702"/>
    <mergeCell ref="E706:G706"/>
    <mergeCell ref="E707:G707"/>
    <mergeCell ref="E708:G708"/>
    <mergeCell ref="E709:G709"/>
    <mergeCell ref="E710:G710"/>
    <mergeCell ref="E711:G711"/>
    <mergeCell ref="E715:G715"/>
    <mergeCell ref="E716:G716"/>
    <mergeCell ref="E717:G717"/>
    <mergeCell ref="F718:G718"/>
    <mergeCell ref="F720:G720"/>
    <mergeCell ref="F722:G722"/>
    <mergeCell ref="E726:G726"/>
    <mergeCell ref="E727:G727"/>
    <mergeCell ref="E728:G728"/>
    <mergeCell ref="E729:G729"/>
    <mergeCell ref="E730:G730"/>
    <mergeCell ref="E734:G734"/>
    <mergeCell ref="E735:G735"/>
    <mergeCell ref="E736:G736"/>
    <mergeCell ref="F737:G737"/>
    <mergeCell ref="F739:G739"/>
    <mergeCell ref="F741:G741"/>
    <mergeCell ref="E745:G745"/>
    <mergeCell ref="E746:G746"/>
    <mergeCell ref="E747:G747"/>
    <mergeCell ref="E748:G748"/>
    <mergeCell ref="E749:G749"/>
    <mergeCell ref="E750:G750"/>
    <mergeCell ref="A754:B754"/>
    <mergeCell ref="A755:B755"/>
    <mergeCell ref="A756:B756"/>
    <mergeCell ref="A757:B757"/>
    <mergeCell ref="A758:B758"/>
    <mergeCell ref="E760:G760"/>
    <mergeCell ref="E761:G761"/>
    <mergeCell ref="E762:G762"/>
    <mergeCell ref="F763:G763"/>
    <mergeCell ref="F765:G765"/>
    <mergeCell ref="F767:G767"/>
    <mergeCell ref="E771:G771"/>
    <mergeCell ref="E772:G772"/>
    <mergeCell ref="E773:G773"/>
    <mergeCell ref="E777:G777"/>
    <mergeCell ref="E778:G778"/>
    <mergeCell ref="E779:G779"/>
    <mergeCell ref="F780:G780"/>
    <mergeCell ref="F782:G782"/>
    <mergeCell ref="F784:G784"/>
    <mergeCell ref="E788:G788"/>
    <mergeCell ref="E789:G789"/>
    <mergeCell ref="E790:G790"/>
    <mergeCell ref="E794:G794"/>
    <mergeCell ref="E795:G795"/>
    <mergeCell ref="E796:G796"/>
    <mergeCell ref="F797:G797"/>
    <mergeCell ref="F799:G799"/>
    <mergeCell ref="F801:G801"/>
    <mergeCell ref="E805:G805"/>
    <mergeCell ref="E806:G806"/>
    <mergeCell ref="E807:G807"/>
    <mergeCell ref="E811:G811"/>
    <mergeCell ref="E812:G812"/>
    <mergeCell ref="E813:G813"/>
    <mergeCell ref="F814:G814"/>
    <mergeCell ref="F816:G816"/>
    <mergeCell ref="F818:G818"/>
    <mergeCell ref="E822:G822"/>
    <mergeCell ref="E823:G823"/>
    <mergeCell ref="E824:G824"/>
    <mergeCell ref="E825:G825"/>
    <mergeCell ref="E826:G826"/>
    <mergeCell ref="E827:G827"/>
    <mergeCell ref="E828:G828"/>
    <mergeCell ref="E829:G829"/>
    <mergeCell ref="E833:G833"/>
    <mergeCell ref="E834:G834"/>
    <mergeCell ref="E835:G835"/>
    <mergeCell ref="F836:G836"/>
    <mergeCell ref="F838:G838"/>
    <mergeCell ref="F840:G840"/>
    <mergeCell ref="E844:G844"/>
    <mergeCell ref="E845:G845"/>
    <mergeCell ref="E846:G846"/>
    <mergeCell ref="E847:G847"/>
    <mergeCell ref="E848:G848"/>
    <mergeCell ref="E849:G849"/>
    <mergeCell ref="E850:G850"/>
    <mergeCell ref="E851:G851"/>
    <mergeCell ref="A855:B855"/>
    <mergeCell ref="E861:G861"/>
    <mergeCell ref="E862:G862"/>
    <mergeCell ref="E863:G863"/>
    <mergeCell ref="A856:B856"/>
    <mergeCell ref="A857:B857"/>
    <mergeCell ref="A858:B858"/>
    <mergeCell ref="A859:B859"/>
    <mergeCell ref="E864:G864"/>
    <mergeCell ref="E865:G865"/>
    <mergeCell ref="E866:G866"/>
    <mergeCell ref="E867:G867"/>
    <mergeCell ref="E868:G868"/>
    <mergeCell ref="E869:G869"/>
    <mergeCell ref="E870:G870"/>
    <mergeCell ref="E871:G871"/>
    <mergeCell ref="E872:G872"/>
    <mergeCell ref="E873:G873"/>
    <mergeCell ref="E874:G874"/>
    <mergeCell ref="E875:G875"/>
    <mergeCell ref="E876:G876"/>
    <mergeCell ref="E877:G877"/>
    <mergeCell ref="E878:G878"/>
    <mergeCell ref="E879:G879"/>
    <mergeCell ref="E880:G880"/>
    <mergeCell ref="E881:G881"/>
    <mergeCell ref="E882:G882"/>
    <mergeCell ref="E883:G883"/>
    <mergeCell ref="E884:G884"/>
    <mergeCell ref="E885:G885"/>
    <mergeCell ref="E886:G886"/>
    <mergeCell ref="E887:G887"/>
    <mergeCell ref="E888:G888"/>
    <mergeCell ref="E889:G889"/>
    <mergeCell ref="E890:G890"/>
    <mergeCell ref="E891:G891"/>
    <mergeCell ref="E892:G892"/>
    <mergeCell ref="E893:G893"/>
    <mergeCell ref="E894:G894"/>
    <mergeCell ref="E895:G895"/>
    <mergeCell ref="E896:G896"/>
    <mergeCell ref="E897:G897"/>
    <mergeCell ref="E898:G898"/>
    <mergeCell ref="E899:G899"/>
    <mergeCell ref="E900:G900"/>
    <mergeCell ref="E901:G901"/>
    <mergeCell ref="E902:G902"/>
    <mergeCell ref="E903:G903"/>
    <mergeCell ref="A908:B908"/>
    <mergeCell ref="A909:B909"/>
    <mergeCell ref="C924:G924"/>
    <mergeCell ref="A904:B904"/>
    <mergeCell ref="A905:B905"/>
    <mergeCell ref="A906:B906"/>
    <mergeCell ref="A907:B907"/>
  </mergeCells>
  <printOptions/>
  <pageMargins left="0.31496062992125984" right="0.1968503937007874" top="0.35433070866141736" bottom="0.3937007874015748" header="0.1968503937007874" footer="0.1968503937007874"/>
  <pageSetup horizontalDpi="1200" verticalDpi="1200" orientation="portrait" paperSize="9" scale="72" r:id="rId1"/>
  <headerFooter alignWithMargins="0">
    <oddHeader>&amp;L&amp;"Arial Cyr,полужирный"&amp;6Программа SMETA.RU (8312)33-47-58</oddHeader>
    <oddFooter>&amp;R&amp;P</oddFooter>
  </headerFooter>
  <rowBreaks count="1" manualBreakCount="1">
    <brk id="9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Y235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25284</v>
      </c>
    </row>
    <row r="12" spans="1:103" ht="12.75">
      <c r="A12" s="1">
        <v>1</v>
      </c>
      <c r="B12" s="1">
        <v>1</v>
      </c>
      <c r="C12" s="1">
        <v>0</v>
      </c>
      <c r="D12" s="1">
        <f>ROW(A191)</f>
        <v>191</v>
      </c>
      <c r="E12" s="1">
        <v>0</v>
      </c>
      <c r="F12" s="1" t="s">
        <v>4</v>
      </c>
      <c r="G12" s="1" t="s">
        <v>16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5</v>
      </c>
      <c r="O12" s="1" t="s">
        <v>3</v>
      </c>
      <c r="P12" s="1">
        <v>0</v>
      </c>
      <c r="Q12" s="1">
        <v>0</v>
      </c>
      <c r="R12" s="1" t="s">
        <v>3</v>
      </c>
      <c r="S12" s="1" t="s">
        <v>3</v>
      </c>
      <c r="T12" s="1" t="s">
        <v>3</v>
      </c>
      <c r="U12" s="1" t="s">
        <v>6</v>
      </c>
      <c r="V12" s="1">
        <v>10683392</v>
      </c>
      <c r="W12" s="1" t="s">
        <v>7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3</v>
      </c>
      <c r="AI12" s="1">
        <v>0</v>
      </c>
      <c r="AJ12" s="1">
        <v>0</v>
      </c>
      <c r="AK12" s="1">
        <v>0</v>
      </c>
      <c r="AL12" s="1" t="s">
        <v>6</v>
      </c>
      <c r="AM12" s="1" t="s">
        <v>8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9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11181546</v>
      </c>
      <c r="BE12" s="1" t="s">
        <v>10</v>
      </c>
      <c r="BF12" s="1" t="s">
        <v>11</v>
      </c>
      <c r="BG12" s="1">
        <v>10677224</v>
      </c>
      <c r="BH12" s="1">
        <v>1</v>
      </c>
      <c r="BI12" s="1">
        <v>0</v>
      </c>
      <c r="BJ12" s="1"/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0</v>
      </c>
      <c r="BW12" s="1">
        <v>0</v>
      </c>
      <c r="BX12" s="1">
        <v>0</v>
      </c>
      <c r="BY12" s="1">
        <v>1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12</v>
      </c>
      <c r="CJ12" s="1">
        <v>0</v>
      </c>
      <c r="CK12" s="1">
        <v>2410076</v>
      </c>
      <c r="CL12" s="1" t="s">
        <v>3</v>
      </c>
      <c r="CM12" s="1" t="s">
        <v>13</v>
      </c>
      <c r="CN12" s="1" t="s">
        <v>3</v>
      </c>
      <c r="CO12" s="1" t="s">
        <v>3</v>
      </c>
      <c r="CP12" s="1" t="s">
        <v>3</v>
      </c>
      <c r="CQ12" s="1" t="s">
        <v>3</v>
      </c>
      <c r="CR12" s="1" t="s">
        <v>14</v>
      </c>
      <c r="CS12" s="1">
        <v>6895400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8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B191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Электроснабжение поликлиники №10 по адресу: г.Иваново, ул. 8-Марта, д.16 в связи заменой электропроводки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709560.12</v>
      </c>
      <c r="P18" s="2">
        <f t="shared" si="0"/>
        <v>409402.55</v>
      </c>
      <c r="Q18" s="2">
        <f t="shared" si="0"/>
        <v>139098.28</v>
      </c>
      <c r="R18" s="2">
        <f t="shared" si="0"/>
        <v>74887.02</v>
      </c>
      <c r="S18" s="2">
        <f t="shared" si="0"/>
        <v>161059.29</v>
      </c>
      <c r="T18" s="2">
        <f t="shared" si="0"/>
        <v>0</v>
      </c>
      <c r="U18" s="2">
        <f t="shared" si="0"/>
        <v>3283.43</v>
      </c>
      <c r="V18" s="2">
        <f t="shared" si="0"/>
        <v>1290.19</v>
      </c>
      <c r="W18" s="2">
        <f t="shared" si="0"/>
        <v>0</v>
      </c>
      <c r="X18" s="2">
        <f t="shared" si="0"/>
        <v>209882.68</v>
      </c>
      <c r="Y18" s="2">
        <f t="shared" si="0"/>
        <v>153075.24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ROW(A157)</f>
        <v>157</v>
      </c>
      <c r="E20" s="1"/>
      <c r="F20" s="1" t="s">
        <v>15</v>
      </c>
      <c r="G20" s="1" t="s">
        <v>16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17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B157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Электроснабжение поликлиники №10 по адресу: г.Иваново, ул. 8-Марта, д.16 в связи заменой электропроводки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709560.12</v>
      </c>
      <c r="P22" s="2">
        <f t="shared" si="1"/>
        <v>409402.55</v>
      </c>
      <c r="Q22" s="2">
        <f t="shared" si="1"/>
        <v>139098.28</v>
      </c>
      <c r="R22" s="2">
        <f t="shared" si="1"/>
        <v>74887.02</v>
      </c>
      <c r="S22" s="2">
        <f t="shared" si="1"/>
        <v>161059.29</v>
      </c>
      <c r="T22" s="2">
        <f t="shared" si="1"/>
        <v>0</v>
      </c>
      <c r="U22" s="2">
        <f t="shared" si="1"/>
        <v>3283.43</v>
      </c>
      <c r="V22" s="2">
        <f t="shared" si="1"/>
        <v>1290.19</v>
      </c>
      <c r="W22" s="2">
        <f t="shared" si="1"/>
        <v>0</v>
      </c>
      <c r="X22" s="2">
        <f t="shared" si="1"/>
        <v>209882.68</v>
      </c>
      <c r="Y22" s="2">
        <f t="shared" si="1"/>
        <v>153075.24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</row>
    <row r="23" ht="12.75">
      <c r="G23">
        <v>0</v>
      </c>
    </row>
    <row r="24" spans="1:59" ht="12.75">
      <c r="A24" s="1">
        <v>4</v>
      </c>
      <c r="B24" s="1">
        <v>1</v>
      </c>
      <c r="C24" s="1"/>
      <c r="D24" s="1">
        <f>ROW(A41)</f>
        <v>41</v>
      </c>
      <c r="E24" s="1"/>
      <c r="F24" s="1" t="s">
        <v>18</v>
      </c>
      <c r="G24" s="1" t="s">
        <v>19</v>
      </c>
      <c r="H24" s="1"/>
      <c r="I24" s="1"/>
      <c r="J24" s="1"/>
      <c r="K24" s="1"/>
      <c r="L24" s="1"/>
      <c r="M24" s="1"/>
      <c r="N24" s="1" t="s">
        <v>3</v>
      </c>
      <c r="O24" s="1"/>
      <c r="P24" s="1"/>
      <c r="Q24" s="1"/>
      <c r="R24" s="1" t="s">
        <v>3</v>
      </c>
      <c r="S24" s="1" t="s">
        <v>3</v>
      </c>
      <c r="T24" s="1" t="s">
        <v>3</v>
      </c>
      <c r="U24" s="1" t="s">
        <v>3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BE24" t="s">
        <v>20</v>
      </c>
      <c r="BF24">
        <v>0</v>
      </c>
      <c r="BG24">
        <v>0</v>
      </c>
    </row>
    <row r="26" spans="1:39" ht="12.75">
      <c r="A26" s="2">
        <v>52</v>
      </c>
      <c r="B26" s="2">
        <f aca="true" t="shared" si="2" ref="B26:AM26">B41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Демонтаж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7916.88</v>
      </c>
      <c r="P26" s="2">
        <f t="shared" si="2"/>
        <v>0</v>
      </c>
      <c r="Q26" s="2">
        <f t="shared" si="2"/>
        <v>3203.84</v>
      </c>
      <c r="R26" s="2">
        <f t="shared" si="2"/>
        <v>1626.75</v>
      </c>
      <c r="S26" s="2">
        <f t="shared" si="2"/>
        <v>4713.04</v>
      </c>
      <c r="T26" s="2">
        <f t="shared" si="2"/>
        <v>0</v>
      </c>
      <c r="U26" s="2">
        <f t="shared" si="2"/>
        <v>92.46</v>
      </c>
      <c r="V26" s="2">
        <f t="shared" si="2"/>
        <v>27.53</v>
      </c>
      <c r="W26" s="2">
        <f t="shared" si="2"/>
        <v>0</v>
      </c>
      <c r="X26" s="2">
        <f t="shared" si="2"/>
        <v>5661.41</v>
      </c>
      <c r="Y26" s="2">
        <f t="shared" si="2"/>
        <v>4120.85</v>
      </c>
      <c r="Z26" s="2">
        <f t="shared" si="2"/>
        <v>0</v>
      </c>
      <c r="AA26" s="2">
        <f t="shared" si="2"/>
        <v>0</v>
      </c>
      <c r="AB26" s="2">
        <f t="shared" si="2"/>
        <v>7916.88</v>
      </c>
      <c r="AC26" s="2">
        <f t="shared" si="2"/>
        <v>0</v>
      </c>
      <c r="AD26" s="2">
        <f t="shared" si="2"/>
        <v>3203.84</v>
      </c>
      <c r="AE26" s="2">
        <f t="shared" si="2"/>
        <v>1626.75</v>
      </c>
      <c r="AF26" s="2">
        <f t="shared" si="2"/>
        <v>4713.04</v>
      </c>
      <c r="AG26" s="2">
        <f t="shared" si="2"/>
        <v>0</v>
      </c>
      <c r="AH26" s="2">
        <f t="shared" si="2"/>
        <v>92.46</v>
      </c>
      <c r="AI26" s="2">
        <f t="shared" si="2"/>
        <v>27.53</v>
      </c>
      <c r="AJ26" s="2">
        <f t="shared" si="2"/>
        <v>0</v>
      </c>
      <c r="AK26" s="2">
        <f t="shared" si="2"/>
        <v>5661.41</v>
      </c>
      <c r="AL26" s="2">
        <f t="shared" si="2"/>
        <v>4120.85</v>
      </c>
      <c r="AM26" s="2">
        <f t="shared" si="2"/>
        <v>0</v>
      </c>
    </row>
    <row r="28" spans="1:155" ht="12.75">
      <c r="A28">
        <v>17</v>
      </c>
      <c r="B28">
        <v>1</v>
      </c>
      <c r="C28">
        <f>ROW(SmtRes!A9)</f>
        <v>9</v>
      </c>
      <c r="D28">
        <f>ROW(EtalonRes!A9)</f>
        <v>9</v>
      </c>
      <c r="E28" t="s">
        <v>21</v>
      </c>
      <c r="F28" t="s">
        <v>22</v>
      </c>
      <c r="G28" t="s">
        <v>23</v>
      </c>
      <c r="H28" t="s">
        <v>24</v>
      </c>
      <c r="I28">
        <v>1</v>
      </c>
      <c r="J28">
        <v>0</v>
      </c>
      <c r="O28">
        <f aca="true" t="shared" si="3" ref="O28:O39">ROUND(CP28,2)</f>
        <v>129</v>
      </c>
      <c r="P28">
        <f aca="true" t="shared" si="4" ref="P28:P39">ROUND(CQ28*I28,2)</f>
        <v>0</v>
      </c>
      <c r="Q28">
        <f aca="true" t="shared" si="5" ref="Q28:Q39">ROUND(CR28*I28,2)</f>
        <v>75.35</v>
      </c>
      <c r="R28">
        <f aca="true" t="shared" si="6" ref="R28:R39">ROUND(CS28*I28,2)</f>
        <v>16.91</v>
      </c>
      <c r="S28">
        <f aca="true" t="shared" si="7" ref="S28:S39">ROUND(CT28*I28,2)</f>
        <v>53.65</v>
      </c>
      <c r="T28">
        <f aca="true" t="shared" si="8" ref="T28:T39">ROUND(CU28*I28,2)</f>
        <v>0</v>
      </c>
      <c r="U28">
        <f aca="true" t="shared" si="9" ref="U28:U39">CV28*I28</f>
        <v>1.047</v>
      </c>
      <c r="V28">
        <f aca="true" t="shared" si="10" ref="V28:V39">CW28*I28</f>
        <v>0.198</v>
      </c>
      <c r="W28">
        <f aca="true" t="shared" si="11" ref="W28:W39">ROUND(CX28*I28,2)</f>
        <v>0</v>
      </c>
      <c r="X28">
        <f aca="true" t="shared" si="12" ref="X28:X39">ROUND(CY28,2)</f>
        <v>63.01</v>
      </c>
      <c r="Y28">
        <f aca="true" t="shared" si="13" ref="Y28:Y39">ROUND(CZ28,2)</f>
        <v>45.86</v>
      </c>
      <c r="AA28">
        <v>0</v>
      </c>
      <c r="AB28">
        <f aca="true" t="shared" si="14" ref="AB28:AB39">(AC28+AD28+AF28)</f>
        <v>128.99475</v>
      </c>
      <c r="AC28">
        <v>0</v>
      </c>
      <c r="AD28">
        <f>(SUM(SmtRes!BR1:SmtRes!BR9))</f>
        <v>75.34647</v>
      </c>
      <c r="AE28">
        <f>((SUM(SmtRes!BS1:SmtRes!BS9))*1)</f>
        <v>16.91217</v>
      </c>
      <c r="AF28">
        <f>((SUM(SmtRes!BT1:SmtRes!BT9))*1)</f>
        <v>53.64828</v>
      </c>
      <c r="AG28">
        <f aca="true" t="shared" si="15" ref="AG28:AG39">(AP28)</f>
        <v>0</v>
      </c>
      <c r="AH28">
        <f>(SUM(SmtRes!BU1:SmtRes!BU9))</f>
        <v>1.047</v>
      </c>
      <c r="AI28">
        <f>(SUM(SmtRes!BV1:SmtRes!BV9))</f>
        <v>0.198</v>
      </c>
      <c r="AJ28">
        <f aca="true" t="shared" si="16" ref="AJ28:AJ39">(AS28)</f>
        <v>0</v>
      </c>
      <c r="AK28">
        <v>993.1975</v>
      </c>
      <c r="AL28">
        <v>563.215</v>
      </c>
      <c r="AM28">
        <v>251.1549</v>
      </c>
      <c r="AN28">
        <v>56.373900000000006</v>
      </c>
      <c r="AO28">
        <v>178.82760000000002</v>
      </c>
      <c r="AP28">
        <v>0</v>
      </c>
      <c r="AQ28">
        <v>3.49</v>
      </c>
      <c r="AR28">
        <v>0.66</v>
      </c>
      <c r="AS28">
        <v>0</v>
      </c>
      <c r="AT28">
        <f aca="true" t="shared" si="17" ref="AT28:AT39">(BZ28*IF((1=1),1,0.6)*IF((0=0),1,1.2)*IF((1=1),0.94,0.7))</f>
        <v>89.3</v>
      </c>
      <c r="AU28">
        <f aca="true" t="shared" si="18" ref="AU28:AU39">(CA28*IF((1=1),1,0.9))</f>
        <v>65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2</v>
      </c>
      <c r="BJ28" t="s">
        <v>25</v>
      </c>
      <c r="BM28">
        <v>57</v>
      </c>
      <c r="BN28">
        <v>0</v>
      </c>
      <c r="BO28" t="s">
        <v>26</v>
      </c>
      <c r="BP28">
        <v>1</v>
      </c>
      <c r="BQ28">
        <v>3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95</v>
      </c>
      <c r="CA28">
        <v>65</v>
      </c>
      <c r="CF28">
        <v>0</v>
      </c>
      <c r="CG28">
        <v>0</v>
      </c>
      <c r="CM28">
        <v>0</v>
      </c>
      <c r="CN28" t="s">
        <v>562</v>
      </c>
      <c r="CO28">
        <v>0</v>
      </c>
      <c r="CP28">
        <f aca="true" t="shared" si="19" ref="CP28:CP39">(P28+Q28+S28)</f>
        <v>129</v>
      </c>
      <c r="CQ28">
        <f aca="true" t="shared" si="20" ref="CQ28:CQ39">(AC28)*BC28</f>
        <v>0</v>
      </c>
      <c r="CR28">
        <f aca="true" t="shared" si="21" ref="CR28:CR39">(AD28)*BB28</f>
        <v>75.34647</v>
      </c>
      <c r="CS28">
        <f aca="true" t="shared" si="22" ref="CS28:CS39">(AE28)*BS28</f>
        <v>16.91217</v>
      </c>
      <c r="CT28">
        <f aca="true" t="shared" si="23" ref="CT28:CT39">(AF28)*BA28</f>
        <v>53.64828</v>
      </c>
      <c r="CU28">
        <f aca="true" t="shared" si="24" ref="CU28:CU39">(AG28)*BT28</f>
        <v>0</v>
      </c>
      <c r="CV28">
        <f aca="true" t="shared" si="25" ref="CV28:CV39">(AH28)*BU28</f>
        <v>1.047</v>
      </c>
      <c r="CW28">
        <f aca="true" t="shared" si="26" ref="CW28:CW39">(AI28)*BV28</f>
        <v>0.198</v>
      </c>
      <c r="CX28">
        <f aca="true" t="shared" si="27" ref="CX28:CX39">(AJ28)*BW28</f>
        <v>0</v>
      </c>
      <c r="CY28">
        <f aca="true" t="shared" si="28" ref="CY28:CY39">(((S28+R28)*AT28)/100)</f>
        <v>63.010079999999995</v>
      </c>
      <c r="CZ28">
        <f aca="true" t="shared" si="29" ref="CZ28:CZ39">(((S28+R28)*AU28)/100)</f>
        <v>45.864000000000004</v>
      </c>
      <c r="DD28" t="s">
        <v>27</v>
      </c>
      <c r="DE28" t="s">
        <v>28</v>
      </c>
      <c r="DF28" t="s">
        <v>28</v>
      </c>
      <c r="DG28" t="s">
        <v>28</v>
      </c>
      <c r="DI28" t="s">
        <v>28</v>
      </c>
      <c r="DJ28" t="s">
        <v>28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1010</v>
      </c>
      <c r="DV28" t="s">
        <v>24</v>
      </c>
      <c r="DW28" t="s">
        <v>24</v>
      </c>
      <c r="DX28">
        <v>1</v>
      </c>
      <c r="EE28">
        <v>10677291</v>
      </c>
      <c r="EF28">
        <v>3</v>
      </c>
      <c r="EG28" t="s">
        <v>29</v>
      </c>
      <c r="EH28">
        <v>0</v>
      </c>
      <c r="EJ28">
        <v>2</v>
      </c>
      <c r="EK28">
        <v>57</v>
      </c>
      <c r="EL28" t="s">
        <v>30</v>
      </c>
      <c r="EM28" t="s">
        <v>31</v>
      </c>
      <c r="EO28" t="s">
        <v>32</v>
      </c>
      <c r="EP28" t="s">
        <v>33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3.49</v>
      </c>
      <c r="EX28">
        <v>0.66</v>
      </c>
      <c r="EY28">
        <v>0</v>
      </c>
    </row>
    <row r="29" spans="1:155" ht="12.75">
      <c r="A29">
        <v>17</v>
      </c>
      <c r="B29">
        <v>1</v>
      </c>
      <c r="C29">
        <f>ROW(SmtRes!A21)</f>
        <v>21</v>
      </c>
      <c r="D29">
        <f>ROW(EtalonRes!A21)</f>
        <v>21</v>
      </c>
      <c r="E29" t="s">
        <v>34</v>
      </c>
      <c r="F29" t="s">
        <v>35</v>
      </c>
      <c r="G29" t="s">
        <v>36</v>
      </c>
      <c r="H29" t="s">
        <v>24</v>
      </c>
      <c r="I29">
        <v>7</v>
      </c>
      <c r="J29">
        <v>0</v>
      </c>
      <c r="O29">
        <f t="shared" si="3"/>
        <v>315.19</v>
      </c>
      <c r="P29">
        <f t="shared" si="4"/>
        <v>0</v>
      </c>
      <c r="Q29">
        <f t="shared" si="5"/>
        <v>17.13</v>
      </c>
      <c r="R29">
        <f t="shared" si="6"/>
        <v>3.59</v>
      </c>
      <c r="S29">
        <f t="shared" si="7"/>
        <v>298.06</v>
      </c>
      <c r="T29">
        <f t="shared" si="8"/>
        <v>0</v>
      </c>
      <c r="U29">
        <f t="shared" si="9"/>
        <v>5.817</v>
      </c>
      <c r="V29">
        <f t="shared" si="10"/>
        <v>0.042</v>
      </c>
      <c r="W29">
        <f t="shared" si="11"/>
        <v>0</v>
      </c>
      <c r="X29">
        <f t="shared" si="12"/>
        <v>269.37</v>
      </c>
      <c r="Y29">
        <f t="shared" si="13"/>
        <v>196.07</v>
      </c>
      <c r="AA29">
        <v>0</v>
      </c>
      <c r="AB29">
        <f t="shared" si="14"/>
        <v>45.027480000000004</v>
      </c>
      <c r="AC29">
        <v>0</v>
      </c>
      <c r="AD29">
        <f>(SUM(SmtRes!BR10:SmtRes!BR21))</f>
        <v>2.44704</v>
      </c>
      <c r="AE29">
        <f>((SUM(SmtRes!BS10:SmtRes!BS21))*1)</f>
        <v>0.51249</v>
      </c>
      <c r="AF29">
        <f>((SUM(SmtRes!BT10:SmtRes!BT21))*1)</f>
        <v>42.58044</v>
      </c>
      <c r="AG29">
        <f t="shared" si="15"/>
        <v>0</v>
      </c>
      <c r="AH29">
        <f>(SUM(SmtRes!BU10:SmtRes!BU21))</f>
        <v>0.831</v>
      </c>
      <c r="AI29">
        <f>(SUM(SmtRes!BV10:SmtRes!BV21))</f>
        <v>0.006</v>
      </c>
      <c r="AJ29">
        <f t="shared" si="16"/>
        <v>0</v>
      </c>
      <c r="AK29">
        <v>241.42136</v>
      </c>
      <c r="AL29">
        <v>91.32976000000001</v>
      </c>
      <c r="AM29">
        <v>8.1568</v>
      </c>
      <c r="AN29">
        <v>1.7083000000000002</v>
      </c>
      <c r="AO29">
        <v>141.9348</v>
      </c>
      <c r="AP29">
        <v>0</v>
      </c>
      <c r="AQ29">
        <v>2.77</v>
      </c>
      <c r="AR29">
        <v>0.02</v>
      </c>
      <c r="AS29">
        <v>0</v>
      </c>
      <c r="AT29">
        <f t="shared" si="17"/>
        <v>89.3</v>
      </c>
      <c r="AU29">
        <f t="shared" si="18"/>
        <v>65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2</v>
      </c>
      <c r="BJ29" t="s">
        <v>37</v>
      </c>
      <c r="BM29">
        <v>57</v>
      </c>
      <c r="BN29">
        <v>0</v>
      </c>
      <c r="BO29" t="s">
        <v>38</v>
      </c>
      <c r="BP29">
        <v>1</v>
      </c>
      <c r="BQ29">
        <v>3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95</v>
      </c>
      <c r="CA29">
        <v>65</v>
      </c>
      <c r="CF29">
        <v>0</v>
      </c>
      <c r="CG29">
        <v>0</v>
      </c>
      <c r="CM29">
        <v>0</v>
      </c>
      <c r="CN29" t="s">
        <v>562</v>
      </c>
      <c r="CO29">
        <v>0</v>
      </c>
      <c r="CP29">
        <f t="shared" si="19"/>
        <v>315.19</v>
      </c>
      <c r="CQ29">
        <f t="shared" si="20"/>
        <v>0</v>
      </c>
      <c r="CR29">
        <f t="shared" si="21"/>
        <v>2.44704</v>
      </c>
      <c r="CS29">
        <f t="shared" si="22"/>
        <v>0.51249</v>
      </c>
      <c r="CT29">
        <f t="shared" si="23"/>
        <v>42.58044</v>
      </c>
      <c r="CU29">
        <f t="shared" si="24"/>
        <v>0</v>
      </c>
      <c r="CV29">
        <f t="shared" si="25"/>
        <v>0.831</v>
      </c>
      <c r="CW29">
        <f t="shared" si="26"/>
        <v>0.006</v>
      </c>
      <c r="CX29">
        <f t="shared" si="27"/>
        <v>0</v>
      </c>
      <c r="CY29">
        <f t="shared" si="28"/>
        <v>269.37345</v>
      </c>
      <c r="CZ29">
        <f t="shared" si="29"/>
        <v>196.0725</v>
      </c>
      <c r="DD29" t="s">
        <v>27</v>
      </c>
      <c r="DE29" t="s">
        <v>28</v>
      </c>
      <c r="DF29" t="s">
        <v>28</v>
      </c>
      <c r="DG29" t="s">
        <v>28</v>
      </c>
      <c r="DI29" t="s">
        <v>28</v>
      </c>
      <c r="DJ29" t="s">
        <v>28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1010</v>
      </c>
      <c r="DV29" t="s">
        <v>24</v>
      </c>
      <c r="DW29" t="s">
        <v>24</v>
      </c>
      <c r="DX29">
        <v>1</v>
      </c>
      <c r="EE29">
        <v>10677291</v>
      </c>
      <c r="EF29">
        <v>3</v>
      </c>
      <c r="EG29" t="s">
        <v>29</v>
      </c>
      <c r="EH29">
        <v>0</v>
      </c>
      <c r="EJ29">
        <v>2</v>
      </c>
      <c r="EK29">
        <v>57</v>
      </c>
      <c r="EL29" t="s">
        <v>30</v>
      </c>
      <c r="EM29" t="s">
        <v>31</v>
      </c>
      <c r="EO29" t="s">
        <v>32</v>
      </c>
      <c r="EP29" t="s">
        <v>39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2.77</v>
      </c>
      <c r="EX29">
        <v>0.02</v>
      </c>
      <c r="EY29">
        <v>0</v>
      </c>
    </row>
    <row r="30" spans="1:155" ht="12.75">
      <c r="A30">
        <v>17</v>
      </c>
      <c r="B30">
        <v>1</v>
      </c>
      <c r="C30">
        <f>ROW(SmtRes!A29)</f>
        <v>29</v>
      </c>
      <c r="D30">
        <f>ROW(EtalonRes!A29)</f>
        <v>29</v>
      </c>
      <c r="E30" t="s">
        <v>40</v>
      </c>
      <c r="F30" t="s">
        <v>41</v>
      </c>
      <c r="G30" t="s">
        <v>42</v>
      </c>
      <c r="H30" t="s">
        <v>24</v>
      </c>
      <c r="I30">
        <v>3</v>
      </c>
      <c r="J30">
        <v>0</v>
      </c>
      <c r="O30">
        <f t="shared" si="3"/>
        <v>148.47</v>
      </c>
      <c r="P30">
        <f t="shared" si="4"/>
        <v>0</v>
      </c>
      <c r="Q30">
        <f t="shared" si="5"/>
        <v>39.64</v>
      </c>
      <c r="R30">
        <f t="shared" si="6"/>
        <v>7.23</v>
      </c>
      <c r="S30">
        <f t="shared" si="7"/>
        <v>108.83</v>
      </c>
      <c r="T30">
        <f t="shared" si="8"/>
        <v>0</v>
      </c>
      <c r="U30">
        <f t="shared" si="9"/>
        <v>2.187</v>
      </c>
      <c r="V30">
        <f t="shared" si="10"/>
        <v>0.09</v>
      </c>
      <c r="W30">
        <f t="shared" si="11"/>
        <v>0</v>
      </c>
      <c r="X30">
        <f t="shared" si="12"/>
        <v>103.64</v>
      </c>
      <c r="Y30">
        <f t="shared" si="13"/>
        <v>75.44</v>
      </c>
      <c r="AA30">
        <v>0</v>
      </c>
      <c r="AB30">
        <f t="shared" si="14"/>
        <v>49.48894799999999</v>
      </c>
      <c r="AC30">
        <v>0</v>
      </c>
      <c r="AD30">
        <f>(SUM(SmtRes!BR22:SmtRes!BR29))</f>
        <v>13.213908</v>
      </c>
      <c r="AE30">
        <f>((SUM(SmtRes!BS22:SmtRes!BS29))*1)</f>
        <v>2.409039</v>
      </c>
      <c r="AF30">
        <f>((SUM(SmtRes!BT22:SmtRes!BT29))*1)</f>
        <v>36.27504</v>
      </c>
      <c r="AG30">
        <f t="shared" si="15"/>
        <v>0</v>
      </c>
      <c r="AH30">
        <f>(SUM(SmtRes!BU22:SmtRes!BU29))</f>
        <v>0.729</v>
      </c>
      <c r="AI30">
        <f>(SUM(SmtRes!BV22:SmtRes!BV29))</f>
        <v>0.03</v>
      </c>
      <c r="AJ30">
        <f t="shared" si="16"/>
        <v>0</v>
      </c>
      <c r="AK30">
        <v>226.80509949999998</v>
      </c>
      <c r="AL30">
        <v>61.8419395</v>
      </c>
      <c r="AM30">
        <v>44.04635999999999</v>
      </c>
      <c r="AN30">
        <v>8.03013</v>
      </c>
      <c r="AO30">
        <v>120.91680000000001</v>
      </c>
      <c r="AP30">
        <v>0</v>
      </c>
      <c r="AQ30">
        <v>2.43</v>
      </c>
      <c r="AR30">
        <v>0.1</v>
      </c>
      <c r="AS30">
        <v>0</v>
      </c>
      <c r="AT30">
        <f t="shared" si="17"/>
        <v>89.3</v>
      </c>
      <c r="AU30">
        <f t="shared" si="18"/>
        <v>65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2</v>
      </c>
      <c r="BJ30" t="s">
        <v>43</v>
      </c>
      <c r="BM30">
        <v>57</v>
      </c>
      <c r="BN30">
        <v>0</v>
      </c>
      <c r="BO30" t="s">
        <v>44</v>
      </c>
      <c r="BP30">
        <v>1</v>
      </c>
      <c r="BQ30">
        <v>3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95</v>
      </c>
      <c r="CA30">
        <v>65</v>
      </c>
      <c r="CF30">
        <v>0</v>
      </c>
      <c r="CG30">
        <v>0</v>
      </c>
      <c r="CM30">
        <v>0</v>
      </c>
      <c r="CN30" t="s">
        <v>562</v>
      </c>
      <c r="CO30">
        <v>0</v>
      </c>
      <c r="CP30">
        <f t="shared" si="19"/>
        <v>148.47</v>
      </c>
      <c r="CQ30">
        <f t="shared" si="20"/>
        <v>0</v>
      </c>
      <c r="CR30">
        <f t="shared" si="21"/>
        <v>13.213908</v>
      </c>
      <c r="CS30">
        <f t="shared" si="22"/>
        <v>2.409039</v>
      </c>
      <c r="CT30">
        <f t="shared" si="23"/>
        <v>36.27504</v>
      </c>
      <c r="CU30">
        <f t="shared" si="24"/>
        <v>0</v>
      </c>
      <c r="CV30">
        <f t="shared" si="25"/>
        <v>0.729</v>
      </c>
      <c r="CW30">
        <f t="shared" si="26"/>
        <v>0.03</v>
      </c>
      <c r="CX30">
        <f t="shared" si="27"/>
        <v>0</v>
      </c>
      <c r="CY30">
        <f t="shared" si="28"/>
        <v>103.64157999999999</v>
      </c>
      <c r="CZ30">
        <f t="shared" si="29"/>
        <v>75.43900000000001</v>
      </c>
      <c r="DD30" t="s">
        <v>27</v>
      </c>
      <c r="DE30" t="s">
        <v>28</v>
      </c>
      <c r="DF30" t="s">
        <v>28</v>
      </c>
      <c r="DG30" t="s">
        <v>28</v>
      </c>
      <c r="DI30" t="s">
        <v>28</v>
      </c>
      <c r="DJ30" t="s">
        <v>28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1010</v>
      </c>
      <c r="DV30" t="s">
        <v>24</v>
      </c>
      <c r="DW30" t="s">
        <v>24</v>
      </c>
      <c r="DX30">
        <v>1</v>
      </c>
      <c r="EE30">
        <v>10677291</v>
      </c>
      <c r="EF30">
        <v>3</v>
      </c>
      <c r="EG30" t="s">
        <v>29</v>
      </c>
      <c r="EH30">
        <v>0</v>
      </c>
      <c r="EJ30">
        <v>2</v>
      </c>
      <c r="EK30">
        <v>57</v>
      </c>
      <c r="EL30" t="s">
        <v>30</v>
      </c>
      <c r="EM30" t="s">
        <v>31</v>
      </c>
      <c r="EO30" t="s">
        <v>32</v>
      </c>
      <c r="EP30" t="s">
        <v>45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2.43</v>
      </c>
      <c r="EX30">
        <v>0.1</v>
      </c>
      <c r="EY30">
        <v>0</v>
      </c>
    </row>
    <row r="31" spans="1:155" ht="12.75">
      <c r="A31">
        <v>17</v>
      </c>
      <c r="B31">
        <v>1</v>
      </c>
      <c r="C31">
        <f>ROW(SmtRes!A34)</f>
        <v>34</v>
      </c>
      <c r="D31">
        <f>ROW(EtalonRes!A34)</f>
        <v>34</v>
      </c>
      <c r="E31" t="s">
        <v>46</v>
      </c>
      <c r="F31" t="s">
        <v>47</v>
      </c>
      <c r="G31" t="s">
        <v>48</v>
      </c>
      <c r="H31" t="s">
        <v>24</v>
      </c>
      <c r="I31">
        <v>1</v>
      </c>
      <c r="J31">
        <v>0</v>
      </c>
      <c r="O31">
        <f t="shared" si="3"/>
        <v>15.47</v>
      </c>
      <c r="P31">
        <f t="shared" si="4"/>
        <v>0</v>
      </c>
      <c r="Q31">
        <f t="shared" si="5"/>
        <v>2.1</v>
      </c>
      <c r="R31">
        <f t="shared" si="6"/>
        <v>0.51</v>
      </c>
      <c r="S31">
        <f t="shared" si="7"/>
        <v>13.37</v>
      </c>
      <c r="T31">
        <f t="shared" si="8"/>
        <v>0</v>
      </c>
      <c r="U31">
        <f t="shared" si="9"/>
        <v>0.261</v>
      </c>
      <c r="V31">
        <f t="shared" si="10"/>
        <v>0.006</v>
      </c>
      <c r="W31">
        <f t="shared" si="11"/>
        <v>0</v>
      </c>
      <c r="X31">
        <f t="shared" si="12"/>
        <v>12.39</v>
      </c>
      <c r="Y31">
        <f t="shared" si="13"/>
        <v>9.02</v>
      </c>
      <c r="AA31">
        <v>0</v>
      </c>
      <c r="AB31">
        <f t="shared" si="14"/>
        <v>15.475680000000002</v>
      </c>
      <c r="AC31">
        <v>0</v>
      </c>
      <c r="AD31">
        <f>(SUM(SmtRes!BR30:SmtRes!BR34))</f>
        <v>2.10204</v>
      </c>
      <c r="AE31">
        <f>((SUM(SmtRes!BS30:SmtRes!BS34))*1)</f>
        <v>0.51249</v>
      </c>
      <c r="AF31">
        <f>((SUM(SmtRes!BT30:SmtRes!BT34))*1)</f>
        <v>13.373640000000002</v>
      </c>
      <c r="AG31">
        <f t="shared" si="15"/>
        <v>0</v>
      </c>
      <c r="AH31">
        <f>(SUM(SmtRes!BU30:SmtRes!BU34))</f>
        <v>0.261</v>
      </c>
      <c r="AI31">
        <f>(SUM(SmtRes!BV30:SmtRes!BV34))</f>
        <v>0.006</v>
      </c>
      <c r="AJ31">
        <f t="shared" si="16"/>
        <v>0</v>
      </c>
      <c r="AK31">
        <v>52.51785</v>
      </c>
      <c r="AL31">
        <v>0.93225</v>
      </c>
      <c r="AM31">
        <v>7.0068</v>
      </c>
      <c r="AN31">
        <v>1.7083000000000002</v>
      </c>
      <c r="AO31">
        <v>44.5788</v>
      </c>
      <c r="AP31">
        <v>0</v>
      </c>
      <c r="AQ31">
        <v>0.87</v>
      </c>
      <c r="AR31">
        <v>0.02</v>
      </c>
      <c r="AS31">
        <v>0</v>
      </c>
      <c r="AT31">
        <f t="shared" si="17"/>
        <v>89.3</v>
      </c>
      <c r="AU31">
        <f t="shared" si="18"/>
        <v>65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2</v>
      </c>
      <c r="BJ31" t="s">
        <v>49</v>
      </c>
      <c r="BM31">
        <v>57</v>
      </c>
      <c r="BN31">
        <v>0</v>
      </c>
      <c r="BO31" t="s">
        <v>50</v>
      </c>
      <c r="BP31">
        <v>1</v>
      </c>
      <c r="BQ31">
        <v>3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95</v>
      </c>
      <c r="CA31">
        <v>65</v>
      </c>
      <c r="CF31">
        <v>0</v>
      </c>
      <c r="CG31">
        <v>0</v>
      </c>
      <c r="CM31">
        <v>0</v>
      </c>
      <c r="CN31" t="s">
        <v>562</v>
      </c>
      <c r="CO31">
        <v>0</v>
      </c>
      <c r="CP31">
        <f t="shared" si="19"/>
        <v>15.469999999999999</v>
      </c>
      <c r="CQ31">
        <f t="shared" si="20"/>
        <v>0</v>
      </c>
      <c r="CR31">
        <f t="shared" si="21"/>
        <v>2.10204</v>
      </c>
      <c r="CS31">
        <f t="shared" si="22"/>
        <v>0.51249</v>
      </c>
      <c r="CT31">
        <f t="shared" si="23"/>
        <v>13.373640000000002</v>
      </c>
      <c r="CU31">
        <f t="shared" si="24"/>
        <v>0</v>
      </c>
      <c r="CV31">
        <f t="shared" si="25"/>
        <v>0.261</v>
      </c>
      <c r="CW31">
        <f t="shared" si="26"/>
        <v>0.006</v>
      </c>
      <c r="CX31">
        <f t="shared" si="27"/>
        <v>0</v>
      </c>
      <c r="CY31">
        <f t="shared" si="28"/>
        <v>12.394839999999999</v>
      </c>
      <c r="CZ31">
        <f t="shared" si="29"/>
        <v>9.021999999999998</v>
      </c>
      <c r="DD31" t="s">
        <v>27</v>
      </c>
      <c r="DE31" t="s">
        <v>28</v>
      </c>
      <c r="DF31" t="s">
        <v>28</v>
      </c>
      <c r="DG31" t="s">
        <v>28</v>
      </c>
      <c r="DI31" t="s">
        <v>28</v>
      </c>
      <c r="DJ31" t="s">
        <v>28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1010</v>
      </c>
      <c r="DV31" t="s">
        <v>24</v>
      </c>
      <c r="DW31" t="s">
        <v>24</v>
      </c>
      <c r="DX31">
        <v>1</v>
      </c>
      <c r="EE31">
        <v>10677291</v>
      </c>
      <c r="EF31">
        <v>3</v>
      </c>
      <c r="EG31" t="s">
        <v>29</v>
      </c>
      <c r="EH31">
        <v>0</v>
      </c>
      <c r="EJ31">
        <v>2</v>
      </c>
      <c r="EK31">
        <v>57</v>
      </c>
      <c r="EL31" t="s">
        <v>30</v>
      </c>
      <c r="EM31" t="s">
        <v>31</v>
      </c>
      <c r="EO31" t="s">
        <v>32</v>
      </c>
      <c r="EP31" t="s">
        <v>51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0.87</v>
      </c>
      <c r="EX31">
        <v>0.02</v>
      </c>
      <c r="EY31">
        <v>0</v>
      </c>
    </row>
    <row r="32" spans="1:155" ht="12.75">
      <c r="A32">
        <v>17</v>
      </c>
      <c r="B32">
        <v>1</v>
      </c>
      <c r="C32">
        <f>ROW(SmtRes!A56)</f>
        <v>56</v>
      </c>
      <c r="D32">
        <f>ROW(EtalonRes!A56)</f>
        <v>56</v>
      </c>
      <c r="E32" t="s">
        <v>52</v>
      </c>
      <c r="F32" t="s">
        <v>53</v>
      </c>
      <c r="G32" t="s">
        <v>563</v>
      </c>
      <c r="H32" t="s">
        <v>24</v>
      </c>
      <c r="I32">
        <v>3</v>
      </c>
      <c r="J32">
        <v>0</v>
      </c>
      <c r="O32">
        <f t="shared" si="3"/>
        <v>143</v>
      </c>
      <c r="P32">
        <f t="shared" si="4"/>
        <v>0</v>
      </c>
      <c r="Q32">
        <f t="shared" si="5"/>
        <v>9.72</v>
      </c>
      <c r="R32">
        <f t="shared" si="6"/>
        <v>1.54</v>
      </c>
      <c r="S32">
        <f t="shared" si="7"/>
        <v>133.28</v>
      </c>
      <c r="T32">
        <f t="shared" si="8"/>
        <v>0</v>
      </c>
      <c r="U32">
        <f t="shared" si="9"/>
        <v>2.601</v>
      </c>
      <c r="V32">
        <f t="shared" si="10"/>
        <v>0.018000000000000002</v>
      </c>
      <c r="W32">
        <f t="shared" si="11"/>
        <v>0</v>
      </c>
      <c r="X32">
        <f t="shared" si="12"/>
        <v>120.39</v>
      </c>
      <c r="Y32">
        <f t="shared" si="13"/>
        <v>87.63</v>
      </c>
      <c r="AA32">
        <v>0</v>
      </c>
      <c r="AB32">
        <f t="shared" si="14"/>
        <v>47.665710000000004</v>
      </c>
      <c r="AC32">
        <v>0</v>
      </c>
      <c r="AD32">
        <f>(SUM(SmtRes!BR35:SmtRes!BR56))</f>
        <v>3.24063</v>
      </c>
      <c r="AE32">
        <f>((SUM(SmtRes!BS35:SmtRes!BS56))*1)</f>
        <v>0.51249</v>
      </c>
      <c r="AF32">
        <f>((SUM(SmtRes!BT35:SmtRes!BT56))*1)</f>
        <v>44.42508</v>
      </c>
      <c r="AG32">
        <f t="shared" si="15"/>
        <v>0</v>
      </c>
      <c r="AH32">
        <f>(SUM(SmtRes!BU35:SmtRes!BU56))</f>
        <v>0.867</v>
      </c>
      <c r="AI32">
        <f>(SUM(SmtRes!BV35:SmtRes!BV56))</f>
        <v>0.006</v>
      </c>
      <c r="AJ32">
        <f t="shared" si="16"/>
        <v>0</v>
      </c>
      <c r="AK32">
        <v>502.7267099999999</v>
      </c>
      <c r="AL32">
        <v>343.8410099999999</v>
      </c>
      <c r="AM32">
        <v>10.8021</v>
      </c>
      <c r="AN32">
        <v>1.7083000000000002</v>
      </c>
      <c r="AO32">
        <v>148.08360000000002</v>
      </c>
      <c r="AP32">
        <v>0</v>
      </c>
      <c r="AQ32">
        <v>2.89</v>
      </c>
      <c r="AR32">
        <v>0.02</v>
      </c>
      <c r="AS32">
        <v>0</v>
      </c>
      <c r="AT32">
        <f t="shared" si="17"/>
        <v>89.3</v>
      </c>
      <c r="AU32">
        <f t="shared" si="18"/>
        <v>65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2</v>
      </c>
      <c r="BJ32" t="s">
        <v>54</v>
      </c>
      <c r="BM32">
        <v>57</v>
      </c>
      <c r="BN32">
        <v>0</v>
      </c>
      <c r="BO32" t="s">
        <v>55</v>
      </c>
      <c r="BP32">
        <v>1</v>
      </c>
      <c r="BQ32">
        <v>3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95</v>
      </c>
      <c r="CA32">
        <v>65</v>
      </c>
      <c r="CF32">
        <v>0</v>
      </c>
      <c r="CG32">
        <v>0</v>
      </c>
      <c r="CM32">
        <v>0</v>
      </c>
      <c r="CN32" t="s">
        <v>562</v>
      </c>
      <c r="CO32">
        <v>0</v>
      </c>
      <c r="CP32">
        <f t="shared" si="19"/>
        <v>143</v>
      </c>
      <c r="CQ32">
        <f t="shared" si="20"/>
        <v>0</v>
      </c>
      <c r="CR32">
        <f t="shared" si="21"/>
        <v>3.24063</v>
      </c>
      <c r="CS32">
        <f t="shared" si="22"/>
        <v>0.51249</v>
      </c>
      <c r="CT32">
        <f t="shared" si="23"/>
        <v>44.42508</v>
      </c>
      <c r="CU32">
        <f t="shared" si="24"/>
        <v>0</v>
      </c>
      <c r="CV32">
        <f t="shared" si="25"/>
        <v>0.867</v>
      </c>
      <c r="CW32">
        <f t="shared" si="26"/>
        <v>0.006</v>
      </c>
      <c r="CX32">
        <f t="shared" si="27"/>
        <v>0</v>
      </c>
      <c r="CY32">
        <f t="shared" si="28"/>
        <v>120.39425999999999</v>
      </c>
      <c r="CZ32">
        <f t="shared" si="29"/>
        <v>87.633</v>
      </c>
      <c r="DD32" t="s">
        <v>27</v>
      </c>
      <c r="DE32" t="s">
        <v>28</v>
      </c>
      <c r="DF32" t="s">
        <v>28</v>
      </c>
      <c r="DG32" t="s">
        <v>28</v>
      </c>
      <c r="DI32" t="s">
        <v>28</v>
      </c>
      <c r="DJ32" t="s">
        <v>28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1010</v>
      </c>
      <c r="DV32" t="s">
        <v>24</v>
      </c>
      <c r="DW32" t="s">
        <v>24</v>
      </c>
      <c r="DX32">
        <v>1</v>
      </c>
      <c r="EE32">
        <v>10677291</v>
      </c>
      <c r="EF32">
        <v>3</v>
      </c>
      <c r="EG32" t="s">
        <v>29</v>
      </c>
      <c r="EH32">
        <v>0</v>
      </c>
      <c r="EJ32">
        <v>2</v>
      </c>
      <c r="EK32">
        <v>57</v>
      </c>
      <c r="EL32" t="s">
        <v>30</v>
      </c>
      <c r="EM32" t="s">
        <v>31</v>
      </c>
      <c r="EO32" t="s">
        <v>32</v>
      </c>
      <c r="EP32" t="s">
        <v>56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2.89</v>
      </c>
      <c r="EX32">
        <v>0.02</v>
      </c>
      <c r="EY32">
        <v>0</v>
      </c>
    </row>
    <row r="33" spans="1:155" ht="12.75">
      <c r="A33">
        <v>17</v>
      </c>
      <c r="B33">
        <v>1</v>
      </c>
      <c r="C33">
        <f>ROW(SmtRes!A77)</f>
        <v>77</v>
      </c>
      <c r="D33">
        <f>ROW(EtalonRes!A77)</f>
        <v>77</v>
      </c>
      <c r="E33" t="s">
        <v>57</v>
      </c>
      <c r="F33" t="s">
        <v>58</v>
      </c>
      <c r="G33" t="s">
        <v>59</v>
      </c>
      <c r="H33" t="s">
        <v>24</v>
      </c>
      <c r="I33">
        <v>7</v>
      </c>
      <c r="J33">
        <v>0</v>
      </c>
      <c r="O33">
        <f t="shared" si="3"/>
        <v>332.98</v>
      </c>
      <c r="P33">
        <f t="shared" si="4"/>
        <v>0</v>
      </c>
      <c r="Q33">
        <f t="shared" si="5"/>
        <v>13.38</v>
      </c>
      <c r="R33">
        <f t="shared" si="6"/>
        <v>2.15</v>
      </c>
      <c r="S33">
        <f t="shared" si="7"/>
        <v>319.6</v>
      </c>
      <c r="T33">
        <f t="shared" si="8"/>
        <v>0</v>
      </c>
      <c r="U33">
        <f t="shared" si="9"/>
        <v>6.657</v>
      </c>
      <c r="V33">
        <f t="shared" si="10"/>
        <v>0.0252</v>
      </c>
      <c r="W33">
        <f t="shared" si="11"/>
        <v>0</v>
      </c>
      <c r="X33">
        <f t="shared" si="12"/>
        <v>287.32</v>
      </c>
      <c r="Y33">
        <f t="shared" si="13"/>
        <v>209.14</v>
      </c>
      <c r="AA33">
        <v>0</v>
      </c>
      <c r="AB33">
        <f t="shared" si="14"/>
        <v>47.56940399999999</v>
      </c>
      <c r="AC33">
        <v>0</v>
      </c>
      <c r="AD33">
        <f>(SUM(SmtRes!BR57:SmtRes!BR77))</f>
        <v>1.9118939999999998</v>
      </c>
      <c r="AE33">
        <f>((SUM(SmtRes!BS57:SmtRes!BS77))*1)</f>
        <v>0.307494</v>
      </c>
      <c r="AF33">
        <f>((SUM(SmtRes!BT57:SmtRes!BT77))*1)</f>
        <v>45.657509999999995</v>
      </c>
      <c r="AG33">
        <f t="shared" si="15"/>
        <v>0</v>
      </c>
      <c r="AH33">
        <f>(SUM(SmtRes!BU57:SmtRes!BU77))</f>
        <v>0.951</v>
      </c>
      <c r="AI33">
        <f>(SUM(SmtRes!BV57:SmtRes!BV77))</f>
        <v>0.0036</v>
      </c>
      <c r="AJ33">
        <f t="shared" si="16"/>
        <v>0</v>
      </c>
      <c r="AK33">
        <v>299.7041</v>
      </c>
      <c r="AL33">
        <v>141.13941999999997</v>
      </c>
      <c r="AM33">
        <v>6.37298</v>
      </c>
      <c r="AN33">
        <v>1.02498</v>
      </c>
      <c r="AO33">
        <v>152.1917</v>
      </c>
      <c r="AP33">
        <v>0</v>
      </c>
      <c r="AQ33">
        <v>3.17</v>
      </c>
      <c r="AR33">
        <v>0.012</v>
      </c>
      <c r="AS33">
        <v>0</v>
      </c>
      <c r="AT33">
        <f t="shared" si="17"/>
        <v>89.3</v>
      </c>
      <c r="AU33">
        <f t="shared" si="18"/>
        <v>65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H33">
        <v>0</v>
      </c>
      <c r="BI33">
        <v>2</v>
      </c>
      <c r="BJ33" t="s">
        <v>60</v>
      </c>
      <c r="BM33">
        <v>57</v>
      </c>
      <c r="BN33">
        <v>0</v>
      </c>
      <c r="BO33" t="s">
        <v>61</v>
      </c>
      <c r="BP33">
        <v>1</v>
      </c>
      <c r="BQ33">
        <v>3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562</v>
      </c>
      <c r="CO33">
        <v>0</v>
      </c>
      <c r="CP33">
        <f t="shared" si="19"/>
        <v>332.98</v>
      </c>
      <c r="CQ33">
        <f t="shared" si="20"/>
        <v>0</v>
      </c>
      <c r="CR33">
        <f t="shared" si="21"/>
        <v>1.9118939999999998</v>
      </c>
      <c r="CS33">
        <f t="shared" si="22"/>
        <v>0.307494</v>
      </c>
      <c r="CT33">
        <f t="shared" si="23"/>
        <v>45.657509999999995</v>
      </c>
      <c r="CU33">
        <f t="shared" si="24"/>
        <v>0</v>
      </c>
      <c r="CV33">
        <f t="shared" si="25"/>
        <v>0.951</v>
      </c>
      <c r="CW33">
        <f t="shared" si="26"/>
        <v>0.0036</v>
      </c>
      <c r="CX33">
        <f t="shared" si="27"/>
        <v>0</v>
      </c>
      <c r="CY33">
        <f t="shared" si="28"/>
        <v>287.32275</v>
      </c>
      <c r="CZ33">
        <f t="shared" si="29"/>
        <v>209.1375</v>
      </c>
      <c r="DD33" t="s">
        <v>27</v>
      </c>
      <c r="DE33" t="s">
        <v>28</v>
      </c>
      <c r="DF33" t="s">
        <v>28</v>
      </c>
      <c r="DG33" t="s">
        <v>28</v>
      </c>
      <c r="DI33" t="s">
        <v>28</v>
      </c>
      <c r="DJ33" t="s">
        <v>28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1010</v>
      </c>
      <c r="DV33" t="s">
        <v>24</v>
      </c>
      <c r="DW33" t="s">
        <v>24</v>
      </c>
      <c r="DX33">
        <v>1</v>
      </c>
      <c r="EE33">
        <v>10677291</v>
      </c>
      <c r="EF33">
        <v>3</v>
      </c>
      <c r="EG33" t="s">
        <v>29</v>
      </c>
      <c r="EH33">
        <v>0</v>
      </c>
      <c r="EJ33">
        <v>2</v>
      </c>
      <c r="EK33">
        <v>57</v>
      </c>
      <c r="EL33" t="s">
        <v>30</v>
      </c>
      <c r="EM33" t="s">
        <v>31</v>
      </c>
      <c r="EO33" t="s">
        <v>32</v>
      </c>
      <c r="EP33" t="s">
        <v>62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3.17</v>
      </c>
      <c r="EX33">
        <v>0.012</v>
      </c>
      <c r="EY33">
        <v>0</v>
      </c>
    </row>
    <row r="34" spans="1:155" ht="12.75">
      <c r="A34">
        <v>17</v>
      </c>
      <c r="B34">
        <v>1</v>
      </c>
      <c r="C34">
        <f>ROW(SmtRes!A85)</f>
        <v>85</v>
      </c>
      <c r="D34">
        <f>ROW(EtalonRes!A85)</f>
        <v>85</v>
      </c>
      <c r="E34" t="s">
        <v>63</v>
      </c>
      <c r="F34" t="s">
        <v>64</v>
      </c>
      <c r="G34" t="s">
        <v>65</v>
      </c>
      <c r="H34" t="s">
        <v>66</v>
      </c>
      <c r="I34">
        <v>1.16</v>
      </c>
      <c r="J34">
        <v>0</v>
      </c>
      <c r="O34">
        <f t="shared" si="3"/>
        <v>689.13</v>
      </c>
      <c r="P34">
        <f t="shared" si="4"/>
        <v>0</v>
      </c>
      <c r="Q34">
        <f t="shared" si="5"/>
        <v>9.75</v>
      </c>
      <c r="R34">
        <f t="shared" si="6"/>
        <v>2.38</v>
      </c>
      <c r="S34">
        <f t="shared" si="7"/>
        <v>679.38</v>
      </c>
      <c r="T34">
        <f t="shared" si="8"/>
        <v>0</v>
      </c>
      <c r="U34">
        <f t="shared" si="9"/>
        <v>13.258799999999999</v>
      </c>
      <c r="V34">
        <f t="shared" si="10"/>
        <v>0.02784</v>
      </c>
      <c r="W34">
        <f t="shared" si="11"/>
        <v>0</v>
      </c>
      <c r="X34">
        <f t="shared" si="12"/>
        <v>608.81</v>
      </c>
      <c r="Y34">
        <f t="shared" si="13"/>
        <v>443.14</v>
      </c>
      <c r="AA34">
        <v>0</v>
      </c>
      <c r="AB34">
        <f t="shared" si="14"/>
        <v>594.0813599999999</v>
      </c>
      <c r="AC34">
        <v>0</v>
      </c>
      <c r="AD34">
        <f>(SUM(SmtRes!BR78:SmtRes!BR85))</f>
        <v>8.40816</v>
      </c>
      <c r="AE34">
        <f>((SUM(SmtRes!BS78:SmtRes!BS85))*1)</f>
        <v>2.04996</v>
      </c>
      <c r="AF34">
        <f>((SUM(SmtRes!BT78:SmtRes!BT85))*1)</f>
        <v>585.6732</v>
      </c>
      <c r="AG34">
        <f t="shared" si="15"/>
        <v>0</v>
      </c>
      <c r="AH34">
        <f>(SUM(SmtRes!BU78:SmtRes!BU85))</f>
        <v>11.43</v>
      </c>
      <c r="AI34">
        <f>(SUM(SmtRes!BV78:SmtRes!BV85))</f>
        <v>0.024</v>
      </c>
      <c r="AJ34">
        <f t="shared" si="16"/>
        <v>0</v>
      </c>
      <c r="AK34">
        <v>2416.030188</v>
      </c>
      <c r="AL34">
        <v>435.758988</v>
      </c>
      <c r="AM34">
        <v>28.0272</v>
      </c>
      <c r="AN34">
        <v>6.833200000000001</v>
      </c>
      <c r="AO34">
        <v>1952.2440000000001</v>
      </c>
      <c r="AP34">
        <v>0</v>
      </c>
      <c r="AQ34">
        <v>38.1</v>
      </c>
      <c r="AR34">
        <v>0.08</v>
      </c>
      <c r="AS34">
        <v>0</v>
      </c>
      <c r="AT34">
        <f t="shared" si="17"/>
        <v>89.3</v>
      </c>
      <c r="AU34">
        <f t="shared" si="18"/>
        <v>65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H34">
        <v>0</v>
      </c>
      <c r="BI34">
        <v>2</v>
      </c>
      <c r="BJ34" t="s">
        <v>67</v>
      </c>
      <c r="BM34">
        <v>57</v>
      </c>
      <c r="BN34">
        <v>0</v>
      </c>
      <c r="BO34" t="s">
        <v>68</v>
      </c>
      <c r="BP34">
        <v>1</v>
      </c>
      <c r="BQ34">
        <v>3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95</v>
      </c>
      <c r="CA34">
        <v>65</v>
      </c>
      <c r="CF34">
        <v>0</v>
      </c>
      <c r="CG34">
        <v>0</v>
      </c>
      <c r="CM34">
        <v>0</v>
      </c>
      <c r="CN34" t="s">
        <v>562</v>
      </c>
      <c r="CO34">
        <v>0</v>
      </c>
      <c r="CP34">
        <f t="shared" si="19"/>
        <v>689.13</v>
      </c>
      <c r="CQ34">
        <f t="shared" si="20"/>
        <v>0</v>
      </c>
      <c r="CR34">
        <f t="shared" si="21"/>
        <v>8.40816</v>
      </c>
      <c r="CS34">
        <f t="shared" si="22"/>
        <v>2.04996</v>
      </c>
      <c r="CT34">
        <f t="shared" si="23"/>
        <v>585.6732</v>
      </c>
      <c r="CU34">
        <f t="shared" si="24"/>
        <v>0</v>
      </c>
      <c r="CV34">
        <f t="shared" si="25"/>
        <v>11.43</v>
      </c>
      <c r="CW34">
        <f t="shared" si="26"/>
        <v>0.024</v>
      </c>
      <c r="CX34">
        <f t="shared" si="27"/>
        <v>0</v>
      </c>
      <c r="CY34">
        <f t="shared" si="28"/>
        <v>608.81168</v>
      </c>
      <c r="CZ34">
        <f t="shared" si="29"/>
        <v>443.144</v>
      </c>
      <c r="DD34" t="s">
        <v>27</v>
      </c>
      <c r="DE34" t="s">
        <v>28</v>
      </c>
      <c r="DF34" t="s">
        <v>28</v>
      </c>
      <c r="DG34" t="s">
        <v>28</v>
      </c>
      <c r="DI34" t="s">
        <v>28</v>
      </c>
      <c r="DJ34" t="s">
        <v>28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1010</v>
      </c>
      <c r="DV34" t="s">
        <v>66</v>
      </c>
      <c r="DW34" t="s">
        <v>66</v>
      </c>
      <c r="DX34">
        <v>100</v>
      </c>
      <c r="EE34">
        <v>10677291</v>
      </c>
      <c r="EF34">
        <v>3</v>
      </c>
      <c r="EG34" t="s">
        <v>29</v>
      </c>
      <c r="EH34">
        <v>0</v>
      </c>
      <c r="EJ34">
        <v>2</v>
      </c>
      <c r="EK34">
        <v>57</v>
      </c>
      <c r="EL34" t="s">
        <v>30</v>
      </c>
      <c r="EM34" t="s">
        <v>31</v>
      </c>
      <c r="EO34" t="s">
        <v>32</v>
      </c>
      <c r="EP34" t="s">
        <v>69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38.1</v>
      </c>
      <c r="EX34">
        <v>0.08</v>
      </c>
      <c r="EY34">
        <v>0</v>
      </c>
    </row>
    <row r="35" spans="1:155" ht="12.75">
      <c r="A35">
        <v>17</v>
      </c>
      <c r="B35">
        <v>1</v>
      </c>
      <c r="C35">
        <f>ROW(SmtRes!A91)</f>
        <v>91</v>
      </c>
      <c r="D35">
        <f>ROW(EtalonRes!A91)</f>
        <v>91</v>
      </c>
      <c r="E35" t="s">
        <v>70</v>
      </c>
      <c r="F35" t="s">
        <v>71</v>
      </c>
      <c r="G35" t="s">
        <v>72</v>
      </c>
      <c r="H35" t="s">
        <v>66</v>
      </c>
      <c r="I35">
        <v>0.54</v>
      </c>
      <c r="J35">
        <v>0</v>
      </c>
      <c r="O35">
        <f t="shared" si="3"/>
        <v>271.83</v>
      </c>
      <c r="P35">
        <f t="shared" si="4"/>
        <v>0</v>
      </c>
      <c r="Q35">
        <f t="shared" si="5"/>
        <v>4.54</v>
      </c>
      <c r="R35">
        <f t="shared" si="6"/>
        <v>1.11</v>
      </c>
      <c r="S35">
        <f t="shared" si="7"/>
        <v>267.29</v>
      </c>
      <c r="T35">
        <f t="shared" si="8"/>
        <v>0</v>
      </c>
      <c r="U35">
        <f t="shared" si="9"/>
        <v>5.2164</v>
      </c>
      <c r="V35">
        <f t="shared" si="10"/>
        <v>0.012960000000000001</v>
      </c>
      <c r="W35">
        <f t="shared" si="11"/>
        <v>0</v>
      </c>
      <c r="X35">
        <f t="shared" si="12"/>
        <v>239.68</v>
      </c>
      <c r="Y35">
        <f t="shared" si="13"/>
        <v>174.46</v>
      </c>
      <c r="AA35">
        <v>0</v>
      </c>
      <c r="AB35">
        <f t="shared" si="14"/>
        <v>503.38656000000003</v>
      </c>
      <c r="AC35">
        <v>0</v>
      </c>
      <c r="AD35">
        <f>(SUM(SmtRes!BR86:SmtRes!BR91))</f>
        <v>8.40816</v>
      </c>
      <c r="AE35">
        <f>((SUM(SmtRes!BS86:SmtRes!BS91))*1)</f>
        <v>2.04996</v>
      </c>
      <c r="AF35">
        <f>((SUM(SmtRes!BT86:SmtRes!BT91))*1)</f>
        <v>494.9784</v>
      </c>
      <c r="AG35">
        <f t="shared" si="15"/>
        <v>0</v>
      </c>
      <c r="AH35">
        <f>(SUM(SmtRes!BU86:SmtRes!BU91))</f>
        <v>9.66</v>
      </c>
      <c r="AI35">
        <f>(SUM(SmtRes!BV86:SmtRes!BV91))</f>
        <v>0.024</v>
      </c>
      <c r="AJ35">
        <f t="shared" si="16"/>
        <v>0</v>
      </c>
      <c r="AK35">
        <v>2018.468988</v>
      </c>
      <c r="AL35">
        <v>340.513788</v>
      </c>
      <c r="AM35">
        <v>28.0272</v>
      </c>
      <c r="AN35">
        <v>6.833200000000001</v>
      </c>
      <c r="AO35">
        <v>1649.928</v>
      </c>
      <c r="AP35">
        <v>0</v>
      </c>
      <c r="AQ35">
        <v>32.2</v>
      </c>
      <c r="AR35">
        <v>0.08</v>
      </c>
      <c r="AS35">
        <v>0</v>
      </c>
      <c r="AT35">
        <f t="shared" si="17"/>
        <v>89.3</v>
      </c>
      <c r="AU35">
        <f t="shared" si="18"/>
        <v>65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H35">
        <v>0</v>
      </c>
      <c r="BI35">
        <v>2</v>
      </c>
      <c r="BJ35" t="s">
        <v>73</v>
      </c>
      <c r="BM35">
        <v>57</v>
      </c>
      <c r="BN35">
        <v>0</v>
      </c>
      <c r="BO35" t="s">
        <v>74</v>
      </c>
      <c r="BP35">
        <v>1</v>
      </c>
      <c r="BQ35">
        <v>3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562</v>
      </c>
      <c r="CO35">
        <v>0</v>
      </c>
      <c r="CP35">
        <f t="shared" si="19"/>
        <v>271.83000000000004</v>
      </c>
      <c r="CQ35">
        <f t="shared" si="20"/>
        <v>0</v>
      </c>
      <c r="CR35">
        <f t="shared" si="21"/>
        <v>8.40816</v>
      </c>
      <c r="CS35">
        <f t="shared" si="22"/>
        <v>2.04996</v>
      </c>
      <c r="CT35">
        <f t="shared" si="23"/>
        <v>494.9784</v>
      </c>
      <c r="CU35">
        <f t="shared" si="24"/>
        <v>0</v>
      </c>
      <c r="CV35">
        <f t="shared" si="25"/>
        <v>9.66</v>
      </c>
      <c r="CW35">
        <f t="shared" si="26"/>
        <v>0.024</v>
      </c>
      <c r="CX35">
        <f t="shared" si="27"/>
        <v>0</v>
      </c>
      <c r="CY35">
        <f t="shared" si="28"/>
        <v>239.68120000000002</v>
      </c>
      <c r="CZ35">
        <f t="shared" si="29"/>
        <v>174.46000000000004</v>
      </c>
      <c r="DD35" t="s">
        <v>27</v>
      </c>
      <c r="DE35" t="s">
        <v>28</v>
      </c>
      <c r="DF35" t="s">
        <v>28</v>
      </c>
      <c r="DG35" t="s">
        <v>28</v>
      </c>
      <c r="DI35" t="s">
        <v>28</v>
      </c>
      <c r="DJ35" t="s">
        <v>28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1010</v>
      </c>
      <c r="DV35" t="s">
        <v>66</v>
      </c>
      <c r="DW35" t="s">
        <v>66</v>
      </c>
      <c r="DX35">
        <v>100</v>
      </c>
      <c r="EE35">
        <v>10677291</v>
      </c>
      <c r="EF35">
        <v>3</v>
      </c>
      <c r="EG35" t="s">
        <v>29</v>
      </c>
      <c r="EH35">
        <v>0</v>
      </c>
      <c r="EJ35">
        <v>2</v>
      </c>
      <c r="EK35">
        <v>57</v>
      </c>
      <c r="EL35" t="s">
        <v>30</v>
      </c>
      <c r="EM35" t="s">
        <v>31</v>
      </c>
      <c r="EO35" t="s">
        <v>32</v>
      </c>
      <c r="EP35" t="s">
        <v>69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32.2</v>
      </c>
      <c r="EX35">
        <v>0.08</v>
      </c>
      <c r="EY35">
        <v>0</v>
      </c>
    </row>
    <row r="36" spans="1:155" ht="12.75">
      <c r="A36">
        <v>17</v>
      </c>
      <c r="B36">
        <v>1</v>
      </c>
      <c r="C36">
        <f>ROW(SmtRes!A97)</f>
        <v>97</v>
      </c>
      <c r="D36">
        <f>ROW(EtalonRes!A97)</f>
        <v>97</v>
      </c>
      <c r="E36" t="s">
        <v>75</v>
      </c>
      <c r="F36" t="s">
        <v>76</v>
      </c>
      <c r="G36" t="s">
        <v>77</v>
      </c>
      <c r="H36" t="s">
        <v>66</v>
      </c>
      <c r="I36">
        <v>0.3</v>
      </c>
      <c r="J36">
        <v>0</v>
      </c>
      <c r="O36">
        <f t="shared" si="3"/>
        <v>153.78</v>
      </c>
      <c r="P36">
        <f t="shared" si="4"/>
        <v>0</v>
      </c>
      <c r="Q36">
        <f t="shared" si="5"/>
        <v>2.52</v>
      </c>
      <c r="R36">
        <f t="shared" si="6"/>
        <v>0.61</v>
      </c>
      <c r="S36">
        <f t="shared" si="7"/>
        <v>151.26</v>
      </c>
      <c r="T36">
        <f t="shared" si="8"/>
        <v>0</v>
      </c>
      <c r="U36">
        <f t="shared" si="9"/>
        <v>2.952</v>
      </c>
      <c r="V36">
        <f t="shared" si="10"/>
        <v>0.0072</v>
      </c>
      <c r="W36">
        <f t="shared" si="11"/>
        <v>0</v>
      </c>
      <c r="X36">
        <f t="shared" si="12"/>
        <v>135.62</v>
      </c>
      <c r="Y36">
        <f t="shared" si="13"/>
        <v>98.72</v>
      </c>
      <c r="AA36">
        <v>0</v>
      </c>
      <c r="AB36">
        <f t="shared" si="14"/>
        <v>512.6097599999999</v>
      </c>
      <c r="AC36">
        <v>0</v>
      </c>
      <c r="AD36">
        <f>(SUM(SmtRes!BR92:SmtRes!BR97))</f>
        <v>8.40816</v>
      </c>
      <c r="AE36">
        <f>((SUM(SmtRes!BS92:SmtRes!BS97))*1)</f>
        <v>2.04996</v>
      </c>
      <c r="AF36">
        <f>((SUM(SmtRes!BT92:SmtRes!BT97))*1)</f>
        <v>504.2015999999999</v>
      </c>
      <c r="AG36">
        <f t="shared" si="15"/>
        <v>0</v>
      </c>
      <c r="AH36">
        <f>(SUM(SmtRes!BU92:SmtRes!BU97))</f>
        <v>9.84</v>
      </c>
      <c r="AI36">
        <f>(SUM(SmtRes!BV92:SmtRes!BV97))</f>
        <v>0.024</v>
      </c>
      <c r="AJ36">
        <f t="shared" si="16"/>
        <v>0</v>
      </c>
      <c r="AK36">
        <v>2049.212988</v>
      </c>
      <c r="AL36">
        <v>340.513788</v>
      </c>
      <c r="AM36">
        <v>28.0272</v>
      </c>
      <c r="AN36">
        <v>6.833200000000001</v>
      </c>
      <c r="AO36">
        <v>1680.672</v>
      </c>
      <c r="AP36">
        <v>0</v>
      </c>
      <c r="AQ36">
        <v>32.8</v>
      </c>
      <c r="AR36">
        <v>0.08</v>
      </c>
      <c r="AS36">
        <v>0</v>
      </c>
      <c r="AT36">
        <f t="shared" si="17"/>
        <v>89.3</v>
      </c>
      <c r="AU36">
        <f t="shared" si="18"/>
        <v>65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  <c r="BH36">
        <v>0</v>
      </c>
      <c r="BI36">
        <v>2</v>
      </c>
      <c r="BJ36" t="s">
        <v>78</v>
      </c>
      <c r="BM36">
        <v>57</v>
      </c>
      <c r="BN36">
        <v>0</v>
      </c>
      <c r="BO36" t="s">
        <v>79</v>
      </c>
      <c r="BP36">
        <v>1</v>
      </c>
      <c r="BQ36">
        <v>3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95</v>
      </c>
      <c r="CA36">
        <v>65</v>
      </c>
      <c r="CF36">
        <v>0</v>
      </c>
      <c r="CG36">
        <v>0</v>
      </c>
      <c r="CM36">
        <v>0</v>
      </c>
      <c r="CN36" t="s">
        <v>562</v>
      </c>
      <c r="CO36">
        <v>0</v>
      </c>
      <c r="CP36">
        <f t="shared" si="19"/>
        <v>153.78</v>
      </c>
      <c r="CQ36">
        <f t="shared" si="20"/>
        <v>0</v>
      </c>
      <c r="CR36">
        <f t="shared" si="21"/>
        <v>8.40816</v>
      </c>
      <c r="CS36">
        <f t="shared" si="22"/>
        <v>2.04996</v>
      </c>
      <c r="CT36">
        <f t="shared" si="23"/>
        <v>504.2015999999999</v>
      </c>
      <c r="CU36">
        <f t="shared" si="24"/>
        <v>0</v>
      </c>
      <c r="CV36">
        <f t="shared" si="25"/>
        <v>9.84</v>
      </c>
      <c r="CW36">
        <f t="shared" si="26"/>
        <v>0.024</v>
      </c>
      <c r="CX36">
        <f t="shared" si="27"/>
        <v>0</v>
      </c>
      <c r="CY36">
        <f t="shared" si="28"/>
        <v>135.61991</v>
      </c>
      <c r="CZ36">
        <f t="shared" si="29"/>
        <v>98.7155</v>
      </c>
      <c r="DD36" t="s">
        <v>27</v>
      </c>
      <c r="DE36" t="s">
        <v>28</v>
      </c>
      <c r="DF36" t="s">
        <v>28</v>
      </c>
      <c r="DG36" t="s">
        <v>28</v>
      </c>
      <c r="DI36" t="s">
        <v>28</v>
      </c>
      <c r="DJ36" t="s">
        <v>28</v>
      </c>
      <c r="DN36">
        <v>0</v>
      </c>
      <c r="DO36">
        <v>0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1010</v>
      </c>
      <c r="DV36" t="s">
        <v>66</v>
      </c>
      <c r="DW36" t="s">
        <v>66</v>
      </c>
      <c r="DX36">
        <v>100</v>
      </c>
      <c r="EE36">
        <v>10677291</v>
      </c>
      <c r="EF36">
        <v>3</v>
      </c>
      <c r="EG36" t="s">
        <v>29</v>
      </c>
      <c r="EH36">
        <v>0</v>
      </c>
      <c r="EJ36">
        <v>2</v>
      </c>
      <c r="EK36">
        <v>57</v>
      </c>
      <c r="EL36" t="s">
        <v>30</v>
      </c>
      <c r="EM36" t="s">
        <v>31</v>
      </c>
      <c r="EO36" t="s">
        <v>32</v>
      </c>
      <c r="EP36" t="s">
        <v>69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32.8</v>
      </c>
      <c r="EX36">
        <v>0.08</v>
      </c>
      <c r="EY36">
        <v>0</v>
      </c>
    </row>
    <row r="37" spans="1:155" ht="12.75">
      <c r="A37">
        <v>17</v>
      </c>
      <c r="B37">
        <v>1</v>
      </c>
      <c r="C37">
        <f>ROW(SmtRes!A108)</f>
        <v>108</v>
      </c>
      <c r="D37">
        <f>ROW(EtalonRes!A108)</f>
        <v>108</v>
      </c>
      <c r="E37" t="s">
        <v>80</v>
      </c>
      <c r="F37" t="s">
        <v>81</v>
      </c>
      <c r="G37" t="s">
        <v>82</v>
      </c>
      <c r="H37" t="s">
        <v>66</v>
      </c>
      <c r="I37">
        <v>1.92</v>
      </c>
      <c r="J37">
        <v>0</v>
      </c>
      <c r="O37">
        <f t="shared" si="3"/>
        <v>5518.13</v>
      </c>
      <c r="P37">
        <f t="shared" si="4"/>
        <v>0</v>
      </c>
      <c r="Q37">
        <f t="shared" si="5"/>
        <v>2912.02</v>
      </c>
      <c r="R37">
        <f t="shared" si="6"/>
        <v>1525.65</v>
      </c>
      <c r="S37">
        <f t="shared" si="7"/>
        <v>2606.11</v>
      </c>
      <c r="T37">
        <f t="shared" si="8"/>
        <v>0</v>
      </c>
      <c r="U37">
        <f t="shared" si="9"/>
        <v>50.8608</v>
      </c>
      <c r="V37">
        <f t="shared" si="10"/>
        <v>25.9776</v>
      </c>
      <c r="W37">
        <f t="shared" si="11"/>
        <v>0</v>
      </c>
      <c r="X37">
        <f t="shared" si="12"/>
        <v>3689.66</v>
      </c>
      <c r="Y37">
        <f t="shared" si="13"/>
        <v>2685.64</v>
      </c>
      <c r="AA37">
        <v>0</v>
      </c>
      <c r="AB37">
        <f t="shared" si="14"/>
        <v>2874.02664</v>
      </c>
      <c r="AC37">
        <v>0</v>
      </c>
      <c r="AD37">
        <f>(SUM(SmtRes!BR98:SmtRes!BR108))</f>
        <v>1516.6790400000002</v>
      </c>
      <c r="AE37">
        <f>((SUM(SmtRes!BS98:SmtRes!BS108))*1)</f>
        <v>794.6114399999999</v>
      </c>
      <c r="AF37">
        <f>((SUM(SmtRes!BT98:SmtRes!BT108))*1)</f>
        <v>1357.3476</v>
      </c>
      <c r="AG37">
        <f t="shared" si="15"/>
        <v>0</v>
      </c>
      <c r="AH37">
        <f>(SUM(SmtRes!BU98:SmtRes!BU108))</f>
        <v>26.49</v>
      </c>
      <c r="AI37">
        <f>(SUM(SmtRes!BV98:SmtRes!BV108))</f>
        <v>13.53</v>
      </c>
      <c r="AJ37">
        <f t="shared" si="16"/>
        <v>0</v>
      </c>
      <c r="AK37">
        <v>13079.5719</v>
      </c>
      <c r="AL37">
        <v>3499.4831000000004</v>
      </c>
      <c r="AM37">
        <v>5055.5968</v>
      </c>
      <c r="AN37">
        <v>2648.7048000000004</v>
      </c>
      <c r="AO37">
        <v>4524.492</v>
      </c>
      <c r="AP37">
        <v>0</v>
      </c>
      <c r="AQ37">
        <v>88.3</v>
      </c>
      <c r="AR37">
        <v>45.1</v>
      </c>
      <c r="AS37">
        <v>0</v>
      </c>
      <c r="AT37">
        <f t="shared" si="17"/>
        <v>89.3</v>
      </c>
      <c r="AU37">
        <f t="shared" si="18"/>
        <v>65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</v>
      </c>
      <c r="BB37">
        <v>1</v>
      </c>
      <c r="BC37">
        <v>1</v>
      </c>
      <c r="BH37">
        <v>0</v>
      </c>
      <c r="BI37">
        <v>2</v>
      </c>
      <c r="BJ37" t="s">
        <v>83</v>
      </c>
      <c r="BM37">
        <v>57</v>
      </c>
      <c r="BN37">
        <v>0</v>
      </c>
      <c r="BO37" t="s">
        <v>84</v>
      </c>
      <c r="BP37">
        <v>1</v>
      </c>
      <c r="BQ37">
        <v>3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562</v>
      </c>
      <c r="CO37">
        <v>0</v>
      </c>
      <c r="CP37">
        <f t="shared" si="19"/>
        <v>5518.13</v>
      </c>
      <c r="CQ37">
        <f t="shared" si="20"/>
        <v>0</v>
      </c>
      <c r="CR37">
        <f t="shared" si="21"/>
        <v>1516.6790400000002</v>
      </c>
      <c r="CS37">
        <f t="shared" si="22"/>
        <v>794.6114399999999</v>
      </c>
      <c r="CT37">
        <f t="shared" si="23"/>
        <v>1357.3476</v>
      </c>
      <c r="CU37">
        <f t="shared" si="24"/>
        <v>0</v>
      </c>
      <c r="CV37">
        <f t="shared" si="25"/>
        <v>26.49</v>
      </c>
      <c r="CW37">
        <f t="shared" si="26"/>
        <v>13.53</v>
      </c>
      <c r="CX37">
        <f t="shared" si="27"/>
        <v>0</v>
      </c>
      <c r="CY37">
        <f t="shared" si="28"/>
        <v>3689.66168</v>
      </c>
      <c r="CZ37">
        <f t="shared" si="29"/>
        <v>2685.6440000000002</v>
      </c>
      <c r="DD37" t="s">
        <v>27</v>
      </c>
      <c r="DE37" t="s">
        <v>28</v>
      </c>
      <c r="DF37" t="s">
        <v>28</v>
      </c>
      <c r="DG37" t="s">
        <v>28</v>
      </c>
      <c r="DI37" t="s">
        <v>28</v>
      </c>
      <c r="DJ37" t="s">
        <v>28</v>
      </c>
      <c r="DN37">
        <v>0</v>
      </c>
      <c r="DO37">
        <v>0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1010</v>
      </c>
      <c r="DV37" t="s">
        <v>66</v>
      </c>
      <c r="DW37" t="s">
        <v>66</v>
      </c>
      <c r="DX37">
        <v>100</v>
      </c>
      <c r="EE37">
        <v>10677291</v>
      </c>
      <c r="EF37">
        <v>3</v>
      </c>
      <c r="EG37" t="s">
        <v>29</v>
      </c>
      <c r="EH37">
        <v>0</v>
      </c>
      <c r="EJ37">
        <v>2</v>
      </c>
      <c r="EK37">
        <v>57</v>
      </c>
      <c r="EL37" t="s">
        <v>30</v>
      </c>
      <c r="EM37" t="s">
        <v>31</v>
      </c>
      <c r="EO37" t="s">
        <v>32</v>
      </c>
      <c r="EP37" t="s">
        <v>564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88.3</v>
      </c>
      <c r="EX37">
        <v>45.1</v>
      </c>
      <c r="EY37">
        <v>0</v>
      </c>
    </row>
    <row r="38" spans="1:155" ht="12.75">
      <c r="A38">
        <v>17</v>
      </c>
      <c r="B38">
        <v>1</v>
      </c>
      <c r="C38">
        <f>ROW(SmtRes!A119)</f>
        <v>119</v>
      </c>
      <c r="D38">
        <f>ROW(EtalonRes!A119)</f>
        <v>119</v>
      </c>
      <c r="E38" t="s">
        <v>85</v>
      </c>
      <c r="F38" t="s">
        <v>86</v>
      </c>
      <c r="G38" t="s">
        <v>87</v>
      </c>
      <c r="H38" t="s">
        <v>66</v>
      </c>
      <c r="I38">
        <v>0.03</v>
      </c>
      <c r="J38">
        <v>0</v>
      </c>
      <c r="O38">
        <f t="shared" si="3"/>
        <v>102.27</v>
      </c>
      <c r="P38">
        <f t="shared" si="4"/>
        <v>0</v>
      </c>
      <c r="Q38">
        <f t="shared" si="5"/>
        <v>57.26</v>
      </c>
      <c r="R38">
        <f t="shared" si="6"/>
        <v>30.19</v>
      </c>
      <c r="S38">
        <f t="shared" si="7"/>
        <v>45.01</v>
      </c>
      <c r="T38">
        <f t="shared" si="8"/>
        <v>0</v>
      </c>
      <c r="U38">
        <f t="shared" si="9"/>
        <v>0.8784</v>
      </c>
      <c r="V38">
        <f t="shared" si="10"/>
        <v>0.5148</v>
      </c>
      <c r="W38">
        <f t="shared" si="11"/>
        <v>0</v>
      </c>
      <c r="X38">
        <f t="shared" si="12"/>
        <v>67.15</v>
      </c>
      <c r="Y38">
        <f t="shared" si="13"/>
        <v>48.88</v>
      </c>
      <c r="AA38">
        <v>0</v>
      </c>
      <c r="AB38">
        <f t="shared" si="14"/>
        <v>3408.99636</v>
      </c>
      <c r="AC38">
        <v>0</v>
      </c>
      <c r="AD38">
        <f>(SUM(SmtRes!BR109:SmtRes!BR119))</f>
        <v>1908.68916</v>
      </c>
      <c r="AE38">
        <f>((SUM(SmtRes!BS109:SmtRes!BS119))*1)</f>
        <v>1006.4294099999998</v>
      </c>
      <c r="AF38">
        <f>((SUM(SmtRes!BT109:SmtRes!BT119))*1)</f>
        <v>1500.3072</v>
      </c>
      <c r="AG38">
        <f t="shared" si="15"/>
        <v>0</v>
      </c>
      <c r="AH38">
        <f>(SUM(SmtRes!BU109:SmtRes!BU119))</f>
        <v>29.28</v>
      </c>
      <c r="AI38">
        <f>(SUM(SmtRes!BV109:SmtRes!BV119))</f>
        <v>17.16</v>
      </c>
      <c r="AJ38">
        <f t="shared" si="16"/>
        <v>0</v>
      </c>
      <c r="AK38">
        <v>14862.8043</v>
      </c>
      <c r="AL38">
        <v>3499.4831000000004</v>
      </c>
      <c r="AM38">
        <v>6362.2972</v>
      </c>
      <c r="AN38">
        <v>3354.7646999999997</v>
      </c>
      <c r="AO38">
        <v>5001.024</v>
      </c>
      <c r="AP38">
        <v>0</v>
      </c>
      <c r="AQ38">
        <v>97.6</v>
      </c>
      <c r="AR38">
        <v>57.2</v>
      </c>
      <c r="AS38">
        <v>0</v>
      </c>
      <c r="AT38">
        <f t="shared" si="17"/>
        <v>89.3</v>
      </c>
      <c r="AU38">
        <f t="shared" si="18"/>
        <v>65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H38">
        <v>0</v>
      </c>
      <c r="BI38">
        <v>2</v>
      </c>
      <c r="BJ38" t="s">
        <v>88</v>
      </c>
      <c r="BM38">
        <v>57</v>
      </c>
      <c r="BN38">
        <v>0</v>
      </c>
      <c r="BO38" t="s">
        <v>89</v>
      </c>
      <c r="BP38">
        <v>1</v>
      </c>
      <c r="BQ38">
        <v>3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95</v>
      </c>
      <c r="CA38">
        <v>65</v>
      </c>
      <c r="CF38">
        <v>0</v>
      </c>
      <c r="CG38">
        <v>0</v>
      </c>
      <c r="CM38">
        <v>0</v>
      </c>
      <c r="CN38" t="s">
        <v>562</v>
      </c>
      <c r="CO38">
        <v>0</v>
      </c>
      <c r="CP38">
        <f t="shared" si="19"/>
        <v>102.27</v>
      </c>
      <c r="CQ38">
        <f t="shared" si="20"/>
        <v>0</v>
      </c>
      <c r="CR38">
        <f t="shared" si="21"/>
        <v>1908.68916</v>
      </c>
      <c r="CS38">
        <f t="shared" si="22"/>
        <v>1006.4294099999998</v>
      </c>
      <c r="CT38">
        <f t="shared" si="23"/>
        <v>1500.3072</v>
      </c>
      <c r="CU38">
        <f t="shared" si="24"/>
        <v>0</v>
      </c>
      <c r="CV38">
        <f t="shared" si="25"/>
        <v>29.28</v>
      </c>
      <c r="CW38">
        <f t="shared" si="26"/>
        <v>17.16</v>
      </c>
      <c r="CX38">
        <f t="shared" si="27"/>
        <v>0</v>
      </c>
      <c r="CY38">
        <f t="shared" si="28"/>
        <v>67.1536</v>
      </c>
      <c r="CZ38">
        <f t="shared" si="29"/>
        <v>48.88</v>
      </c>
      <c r="DD38" t="s">
        <v>27</v>
      </c>
      <c r="DE38" t="s">
        <v>28</v>
      </c>
      <c r="DF38" t="s">
        <v>28</v>
      </c>
      <c r="DG38" t="s">
        <v>28</v>
      </c>
      <c r="DI38" t="s">
        <v>28</v>
      </c>
      <c r="DJ38" t="s">
        <v>28</v>
      </c>
      <c r="DN38">
        <v>0</v>
      </c>
      <c r="DO38">
        <v>0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1010</v>
      </c>
      <c r="DV38" t="s">
        <v>66</v>
      </c>
      <c r="DW38" t="s">
        <v>66</v>
      </c>
      <c r="DX38">
        <v>100</v>
      </c>
      <c r="EE38">
        <v>10677291</v>
      </c>
      <c r="EF38">
        <v>3</v>
      </c>
      <c r="EG38" t="s">
        <v>29</v>
      </c>
      <c r="EH38">
        <v>0</v>
      </c>
      <c r="EJ38">
        <v>2</v>
      </c>
      <c r="EK38">
        <v>57</v>
      </c>
      <c r="EL38" t="s">
        <v>30</v>
      </c>
      <c r="EM38" t="s">
        <v>31</v>
      </c>
      <c r="EO38" t="s">
        <v>32</v>
      </c>
      <c r="EP38" t="s">
        <v>564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97.6</v>
      </c>
      <c r="EX38">
        <v>57.2</v>
      </c>
      <c r="EY38">
        <v>0</v>
      </c>
    </row>
    <row r="39" spans="1:155" ht="12.75">
      <c r="A39">
        <v>17</v>
      </c>
      <c r="B39">
        <v>1</v>
      </c>
      <c r="C39">
        <f>ROW(SmtRes!A136)</f>
        <v>136</v>
      </c>
      <c r="D39">
        <f>ROW(EtalonRes!A136)</f>
        <v>136</v>
      </c>
      <c r="E39" t="s">
        <v>90</v>
      </c>
      <c r="F39" t="s">
        <v>91</v>
      </c>
      <c r="G39" t="s">
        <v>92</v>
      </c>
      <c r="H39" t="s">
        <v>24</v>
      </c>
      <c r="I39">
        <v>2</v>
      </c>
      <c r="J39">
        <v>0</v>
      </c>
      <c r="O39">
        <f t="shared" si="3"/>
        <v>97.63</v>
      </c>
      <c r="P39">
        <f t="shared" si="4"/>
        <v>0</v>
      </c>
      <c r="Q39">
        <f t="shared" si="5"/>
        <v>60.43</v>
      </c>
      <c r="R39">
        <f t="shared" si="6"/>
        <v>34.88</v>
      </c>
      <c r="S39">
        <f t="shared" si="7"/>
        <v>37.2</v>
      </c>
      <c r="T39">
        <f t="shared" si="8"/>
        <v>0</v>
      </c>
      <c r="U39">
        <f t="shared" si="9"/>
        <v>0.726</v>
      </c>
      <c r="V39">
        <f t="shared" si="10"/>
        <v>0.606</v>
      </c>
      <c r="W39">
        <f t="shared" si="11"/>
        <v>0</v>
      </c>
      <c r="X39">
        <f t="shared" si="12"/>
        <v>64.37</v>
      </c>
      <c r="Y39">
        <f t="shared" si="13"/>
        <v>46.85</v>
      </c>
      <c r="AA39">
        <v>0</v>
      </c>
      <c r="AB39">
        <f t="shared" si="14"/>
        <v>48.81384</v>
      </c>
      <c r="AC39">
        <v>0</v>
      </c>
      <c r="AD39">
        <f>(SUM(SmtRes!BR120:SmtRes!BR136))</f>
        <v>30.21372</v>
      </c>
      <c r="AE39">
        <f>((SUM(SmtRes!BS120:SmtRes!BS136))*1)</f>
        <v>17.43852</v>
      </c>
      <c r="AF39">
        <f>((SUM(SmtRes!BT120:SmtRes!BT136))*1)</f>
        <v>18.60012</v>
      </c>
      <c r="AG39">
        <f t="shared" si="15"/>
        <v>0</v>
      </c>
      <c r="AH39">
        <f>(SUM(SmtRes!BU120:SmtRes!BU136))</f>
        <v>0.363</v>
      </c>
      <c r="AI39">
        <f>(SUM(SmtRes!BV120:SmtRes!BV136))</f>
        <v>0.303</v>
      </c>
      <c r="AJ39">
        <f t="shared" si="16"/>
        <v>0</v>
      </c>
      <c r="AK39">
        <v>348.5523432</v>
      </c>
      <c r="AL39">
        <v>185.83954319999998</v>
      </c>
      <c r="AM39">
        <v>100.7124</v>
      </c>
      <c r="AN39">
        <v>58.12839999999999</v>
      </c>
      <c r="AO39">
        <v>62.0004</v>
      </c>
      <c r="AP39">
        <v>0</v>
      </c>
      <c r="AQ39">
        <v>1.21</v>
      </c>
      <c r="AR39">
        <v>1.01</v>
      </c>
      <c r="AS39">
        <v>0</v>
      </c>
      <c r="AT39">
        <f t="shared" si="17"/>
        <v>89.3</v>
      </c>
      <c r="AU39">
        <f t="shared" si="18"/>
        <v>65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H39">
        <v>0</v>
      </c>
      <c r="BI39">
        <v>2</v>
      </c>
      <c r="BJ39" t="s">
        <v>93</v>
      </c>
      <c r="BM39">
        <v>57</v>
      </c>
      <c r="BN39">
        <v>0</v>
      </c>
      <c r="BO39" t="s">
        <v>94</v>
      </c>
      <c r="BP39">
        <v>1</v>
      </c>
      <c r="BQ39">
        <v>3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562</v>
      </c>
      <c r="CO39">
        <v>0</v>
      </c>
      <c r="CP39">
        <f t="shared" si="19"/>
        <v>97.63</v>
      </c>
      <c r="CQ39">
        <f t="shared" si="20"/>
        <v>0</v>
      </c>
      <c r="CR39">
        <f t="shared" si="21"/>
        <v>30.21372</v>
      </c>
      <c r="CS39">
        <f t="shared" si="22"/>
        <v>17.43852</v>
      </c>
      <c r="CT39">
        <f t="shared" si="23"/>
        <v>18.60012</v>
      </c>
      <c r="CU39">
        <f t="shared" si="24"/>
        <v>0</v>
      </c>
      <c r="CV39">
        <f t="shared" si="25"/>
        <v>0.363</v>
      </c>
      <c r="CW39">
        <f t="shared" si="26"/>
        <v>0.303</v>
      </c>
      <c r="CX39">
        <f t="shared" si="27"/>
        <v>0</v>
      </c>
      <c r="CY39">
        <f t="shared" si="28"/>
        <v>64.36744</v>
      </c>
      <c r="CZ39">
        <f t="shared" si="29"/>
        <v>46.852000000000004</v>
      </c>
      <c r="DD39" t="s">
        <v>27</v>
      </c>
      <c r="DE39" t="s">
        <v>28</v>
      </c>
      <c r="DF39" t="s">
        <v>28</v>
      </c>
      <c r="DG39" t="s">
        <v>28</v>
      </c>
      <c r="DI39" t="s">
        <v>28</v>
      </c>
      <c r="DJ39" t="s">
        <v>28</v>
      </c>
      <c r="DN39">
        <v>0</v>
      </c>
      <c r="DO39">
        <v>0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1010</v>
      </c>
      <c r="DV39" t="s">
        <v>24</v>
      </c>
      <c r="DW39" t="s">
        <v>24</v>
      </c>
      <c r="DX39">
        <v>1</v>
      </c>
      <c r="EE39">
        <v>10677291</v>
      </c>
      <c r="EF39">
        <v>3</v>
      </c>
      <c r="EG39" t="s">
        <v>29</v>
      </c>
      <c r="EH39">
        <v>0</v>
      </c>
      <c r="EJ39">
        <v>2</v>
      </c>
      <c r="EK39">
        <v>57</v>
      </c>
      <c r="EL39" t="s">
        <v>30</v>
      </c>
      <c r="EM39" t="s">
        <v>31</v>
      </c>
      <c r="EO39" t="s">
        <v>32</v>
      </c>
      <c r="EP39" t="s">
        <v>564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1.21</v>
      </c>
      <c r="EX39">
        <v>1.01</v>
      </c>
      <c r="EY39">
        <v>0</v>
      </c>
    </row>
    <row r="41" spans="1:39" ht="12.75">
      <c r="A41" s="2">
        <v>51</v>
      </c>
      <c r="B41" s="2">
        <f>B24</f>
        <v>1</v>
      </c>
      <c r="C41" s="2">
        <f>A24</f>
        <v>4</v>
      </c>
      <c r="D41" s="2">
        <f>ROW(A24)</f>
        <v>24</v>
      </c>
      <c r="E41" s="2"/>
      <c r="F41" s="2" t="str">
        <f>IF(F24&lt;&gt;"",F24,"")</f>
        <v>Новый раздел</v>
      </c>
      <c r="G41" s="2" t="str">
        <f>IF(G24&lt;&gt;"",G24,"")</f>
        <v>Демонтаж</v>
      </c>
      <c r="H41" s="2"/>
      <c r="I41" s="2"/>
      <c r="J41" s="2"/>
      <c r="K41" s="2"/>
      <c r="L41" s="2"/>
      <c r="M41" s="2"/>
      <c r="N41" s="2"/>
      <c r="O41" s="2">
        <f aca="true" t="shared" si="30" ref="O41:Y41">ROUND(AB41,2)</f>
        <v>7916.88</v>
      </c>
      <c r="P41" s="2">
        <f t="shared" si="30"/>
        <v>0</v>
      </c>
      <c r="Q41" s="2">
        <f t="shared" si="30"/>
        <v>3203.84</v>
      </c>
      <c r="R41" s="2">
        <f t="shared" si="30"/>
        <v>1626.75</v>
      </c>
      <c r="S41" s="2">
        <f t="shared" si="30"/>
        <v>4713.04</v>
      </c>
      <c r="T41" s="2">
        <f t="shared" si="30"/>
        <v>0</v>
      </c>
      <c r="U41" s="2">
        <f t="shared" si="30"/>
        <v>92.46</v>
      </c>
      <c r="V41" s="2">
        <f t="shared" si="30"/>
        <v>27.53</v>
      </c>
      <c r="W41" s="2">
        <f t="shared" si="30"/>
        <v>0</v>
      </c>
      <c r="X41" s="2">
        <f t="shared" si="30"/>
        <v>5661.41</v>
      </c>
      <c r="Y41" s="2">
        <f t="shared" si="30"/>
        <v>4120.85</v>
      </c>
      <c r="Z41" s="2"/>
      <c r="AA41" s="2"/>
      <c r="AB41" s="2">
        <f>ROUND(SUMIF(AA28:AA39,"=0",O28:O39),2)</f>
        <v>7916.88</v>
      </c>
      <c r="AC41" s="2">
        <f>ROUND(SUMIF(AA28:AA39,"=0",P28:P39),2)</f>
        <v>0</v>
      </c>
      <c r="AD41" s="2">
        <f>ROUND(SUMIF(AA28:AA39,"=0",Q28:Q39),2)</f>
        <v>3203.84</v>
      </c>
      <c r="AE41" s="2">
        <f>ROUND(SUMIF(AA28:AA39,"=0",R28:R39),2)</f>
        <v>1626.75</v>
      </c>
      <c r="AF41" s="2">
        <f>ROUND(SUMIF(AA28:AA39,"=0",S28:S39),2)</f>
        <v>4713.04</v>
      </c>
      <c r="AG41" s="2">
        <f>ROUND(SUMIF(AA28:AA39,"=0",T28:T39),2)</f>
        <v>0</v>
      </c>
      <c r="AH41" s="2">
        <f>ROUND(SUMIF(AA28:AA39,"=0",U28:U39),2)</f>
        <v>92.46</v>
      </c>
      <c r="AI41" s="2">
        <f>ROUND(SUMIF(AA28:AA39,"=0",V28:V39),2)</f>
        <v>27.53</v>
      </c>
      <c r="AJ41" s="2">
        <f>ROUND(SUMIF(AA28:AA39,"=0",W28:W39),2)</f>
        <v>0</v>
      </c>
      <c r="AK41" s="2">
        <f>ROUND(SUMIF(AA28:AA39,"=0",X28:X39),2)</f>
        <v>5661.41</v>
      </c>
      <c r="AL41" s="2">
        <f>ROUND(SUMIF(AA28:AA39,"=0",Y28:Y39),2)</f>
        <v>4120.85</v>
      </c>
      <c r="AM41" s="2">
        <v>0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0</v>
      </c>
      <c r="F43" s="3">
        <f>Source!O41</f>
        <v>7916.88</v>
      </c>
      <c r="G43" s="3" t="s">
        <v>95</v>
      </c>
      <c r="H43" s="3" t="s">
        <v>96</v>
      </c>
      <c r="I43" s="3"/>
      <c r="J43" s="3"/>
      <c r="K43" s="3">
        <v>201</v>
      </c>
      <c r="L43" s="3">
        <v>1</v>
      </c>
      <c r="M43" s="3">
        <v>3</v>
      </c>
      <c r="N43" s="3" t="s">
        <v>3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202</v>
      </c>
      <c r="F44" s="3">
        <f>Source!P41</f>
        <v>0</v>
      </c>
      <c r="G44" s="3" t="s">
        <v>97</v>
      </c>
      <c r="H44" s="3" t="s">
        <v>98</v>
      </c>
      <c r="I44" s="3"/>
      <c r="J44" s="3"/>
      <c r="K44" s="3">
        <v>202</v>
      </c>
      <c r="L44" s="3">
        <v>2</v>
      </c>
      <c r="M44" s="3">
        <v>3</v>
      </c>
      <c r="N44" s="3" t="s">
        <v>3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203</v>
      </c>
      <c r="F45" s="3">
        <f>Source!Q41</f>
        <v>3203.84</v>
      </c>
      <c r="G45" s="3" t="s">
        <v>99</v>
      </c>
      <c r="H45" s="3" t="s">
        <v>100</v>
      </c>
      <c r="I45" s="3"/>
      <c r="J45" s="3"/>
      <c r="K45" s="3">
        <v>203</v>
      </c>
      <c r="L45" s="3">
        <v>3</v>
      </c>
      <c r="M45" s="3">
        <v>3</v>
      </c>
      <c r="N45" s="3" t="s">
        <v>3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204</v>
      </c>
      <c r="F46" s="3">
        <f>Source!R41</f>
        <v>1626.75</v>
      </c>
      <c r="G46" s="3" t="s">
        <v>101</v>
      </c>
      <c r="H46" s="3" t="s">
        <v>102</v>
      </c>
      <c r="I46" s="3"/>
      <c r="J46" s="3"/>
      <c r="K46" s="3">
        <v>204</v>
      </c>
      <c r="L46" s="3">
        <v>4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205</v>
      </c>
      <c r="F47" s="3">
        <f>Source!S41</f>
        <v>4713.04</v>
      </c>
      <c r="G47" s="3" t="s">
        <v>103</v>
      </c>
      <c r="H47" s="3" t="s">
        <v>104</v>
      </c>
      <c r="I47" s="3"/>
      <c r="J47" s="3"/>
      <c r="K47" s="3">
        <v>205</v>
      </c>
      <c r="L47" s="3">
        <v>5</v>
      </c>
      <c r="M47" s="3">
        <v>3</v>
      </c>
      <c r="N47" s="3" t="s">
        <v>3</v>
      </c>
    </row>
    <row r="48" spans="1:14" ht="12.75">
      <c r="A48" s="3">
        <v>50</v>
      </c>
      <c r="B48" s="3">
        <v>0</v>
      </c>
      <c r="C48" s="3">
        <v>0</v>
      </c>
      <c r="D48" s="3">
        <v>1</v>
      </c>
      <c r="E48" s="3">
        <v>206</v>
      </c>
      <c r="F48" s="3">
        <f>Source!T41</f>
        <v>0</v>
      </c>
      <c r="G48" s="3" t="s">
        <v>105</v>
      </c>
      <c r="H48" s="3" t="s">
        <v>106</v>
      </c>
      <c r="I48" s="3"/>
      <c r="J48" s="3"/>
      <c r="K48" s="3">
        <v>206</v>
      </c>
      <c r="L48" s="3">
        <v>6</v>
      </c>
      <c r="M48" s="3">
        <v>3</v>
      </c>
      <c r="N48" s="3" t="s">
        <v>3</v>
      </c>
    </row>
    <row r="49" spans="1:14" ht="12.75">
      <c r="A49" s="3">
        <v>50</v>
      </c>
      <c r="B49" s="3">
        <v>0</v>
      </c>
      <c r="C49" s="3">
        <v>0</v>
      </c>
      <c r="D49" s="3">
        <v>1</v>
      </c>
      <c r="E49" s="3">
        <v>207</v>
      </c>
      <c r="F49" s="3">
        <f>Source!U41</f>
        <v>92.46</v>
      </c>
      <c r="G49" s="3" t="s">
        <v>107</v>
      </c>
      <c r="H49" s="3" t="s">
        <v>108</v>
      </c>
      <c r="I49" s="3"/>
      <c r="J49" s="3"/>
      <c r="K49" s="3">
        <v>207</v>
      </c>
      <c r="L49" s="3">
        <v>7</v>
      </c>
      <c r="M49" s="3">
        <v>3</v>
      </c>
      <c r="N49" s="3" t="s">
        <v>3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208</v>
      </c>
      <c r="F50" s="3">
        <f>Source!V41</f>
        <v>27.53</v>
      </c>
      <c r="G50" s="3" t="s">
        <v>109</v>
      </c>
      <c r="H50" s="3" t="s">
        <v>110</v>
      </c>
      <c r="I50" s="3"/>
      <c r="J50" s="3"/>
      <c r="K50" s="3">
        <v>208</v>
      </c>
      <c r="L50" s="3">
        <v>8</v>
      </c>
      <c r="M50" s="3">
        <v>3</v>
      </c>
      <c r="N50" s="3" t="s">
        <v>3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209</v>
      </c>
      <c r="F51" s="3">
        <f>Source!W41</f>
        <v>0</v>
      </c>
      <c r="G51" s="3" t="s">
        <v>111</v>
      </c>
      <c r="H51" s="3" t="s">
        <v>112</v>
      </c>
      <c r="I51" s="3"/>
      <c r="J51" s="3"/>
      <c r="K51" s="3">
        <v>209</v>
      </c>
      <c r="L51" s="3">
        <v>9</v>
      </c>
      <c r="M51" s="3">
        <v>3</v>
      </c>
      <c r="N51" s="3" t="s">
        <v>3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0</v>
      </c>
      <c r="F52" s="3">
        <f>Source!X41</f>
        <v>5661.41</v>
      </c>
      <c r="G52" s="3" t="s">
        <v>113</v>
      </c>
      <c r="H52" s="3" t="s">
        <v>114</v>
      </c>
      <c r="I52" s="3"/>
      <c r="J52" s="3"/>
      <c r="K52" s="3">
        <v>210</v>
      </c>
      <c r="L52" s="3">
        <v>10</v>
      </c>
      <c r="M52" s="3">
        <v>3</v>
      </c>
      <c r="N52" s="3" t="s">
        <v>3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0</v>
      </c>
      <c r="F53" s="3">
        <f>Source!Y41</f>
        <v>4120.85</v>
      </c>
      <c r="G53" s="3" t="s">
        <v>115</v>
      </c>
      <c r="H53" s="3" t="s">
        <v>116</v>
      </c>
      <c r="I53" s="3"/>
      <c r="J53" s="3"/>
      <c r="K53" s="3">
        <v>211</v>
      </c>
      <c r="L53" s="3">
        <v>11</v>
      </c>
      <c r="M53" s="3">
        <v>3</v>
      </c>
      <c r="N53" s="3" t="s">
        <v>3</v>
      </c>
    </row>
    <row r="54" spans="1:14" ht="12.75">
      <c r="A54" s="3">
        <v>50</v>
      </c>
      <c r="B54" s="3">
        <v>1</v>
      </c>
      <c r="C54" s="3">
        <v>0</v>
      </c>
      <c r="D54" s="3">
        <v>2</v>
      </c>
      <c r="E54" s="3">
        <v>201</v>
      </c>
      <c r="F54" s="3">
        <f>ROUND(ROUND(Source!F43,2),2)</f>
        <v>7916.88</v>
      </c>
      <c r="G54" s="3" t="s">
        <v>117</v>
      </c>
      <c r="H54" s="3" t="s">
        <v>118</v>
      </c>
      <c r="I54" s="3"/>
      <c r="J54" s="3"/>
      <c r="K54" s="3">
        <v>212</v>
      </c>
      <c r="L54" s="3">
        <v>12</v>
      </c>
      <c r="M54" s="3">
        <v>0</v>
      </c>
      <c r="N54" s="3" t="s">
        <v>3</v>
      </c>
    </row>
    <row r="55" spans="1:14" ht="12.75">
      <c r="A55" s="3">
        <v>50</v>
      </c>
      <c r="B55" s="3">
        <v>1</v>
      </c>
      <c r="C55" s="3">
        <v>0</v>
      </c>
      <c r="D55" s="3">
        <v>2</v>
      </c>
      <c r="E55" s="3">
        <v>210</v>
      </c>
      <c r="F55" s="3">
        <f>ROUND(ROUND(Source!F52,2),2)</f>
        <v>5661.41</v>
      </c>
      <c r="G55" s="3" t="s">
        <v>119</v>
      </c>
      <c r="H55" s="3" t="s">
        <v>114</v>
      </c>
      <c r="I55" s="3"/>
      <c r="J55" s="3"/>
      <c r="K55" s="3">
        <v>212</v>
      </c>
      <c r="L55" s="3">
        <v>13</v>
      </c>
      <c r="M55" s="3">
        <v>0</v>
      </c>
      <c r="N55" s="3" t="s">
        <v>3</v>
      </c>
    </row>
    <row r="56" spans="1:14" ht="12.75">
      <c r="A56" s="3">
        <v>50</v>
      </c>
      <c r="B56" s="3">
        <v>1</v>
      </c>
      <c r="C56" s="3">
        <v>0</v>
      </c>
      <c r="D56" s="3">
        <v>2</v>
      </c>
      <c r="E56" s="3">
        <v>211</v>
      </c>
      <c r="F56" s="3">
        <f>ROUND(ROUND(Source!F53,2),2)</f>
        <v>4120.85</v>
      </c>
      <c r="G56" s="3" t="s">
        <v>120</v>
      </c>
      <c r="H56" s="3" t="s">
        <v>116</v>
      </c>
      <c r="I56" s="3"/>
      <c r="J56" s="3"/>
      <c r="K56" s="3">
        <v>212</v>
      </c>
      <c r="L56" s="3">
        <v>14</v>
      </c>
      <c r="M56" s="3">
        <v>0</v>
      </c>
      <c r="N56" s="3" t="s">
        <v>3</v>
      </c>
    </row>
    <row r="57" spans="1:14" ht="12.75">
      <c r="A57" s="3">
        <v>50</v>
      </c>
      <c r="B57" s="3">
        <v>1</v>
      </c>
      <c r="C57" s="3">
        <v>0</v>
      </c>
      <c r="D57" s="3">
        <v>2</v>
      </c>
      <c r="E57" s="3">
        <v>0</v>
      </c>
      <c r="F57" s="3">
        <f>ROUND(Source!F54+Source!F55+Source!F56,2)</f>
        <v>17699.14</v>
      </c>
      <c r="G57" s="3" t="s">
        <v>121</v>
      </c>
      <c r="H57" s="3" t="s">
        <v>122</v>
      </c>
      <c r="I57" s="3"/>
      <c r="J57" s="3"/>
      <c r="K57" s="3">
        <v>212</v>
      </c>
      <c r="L57" s="3">
        <v>15</v>
      </c>
      <c r="M57" s="3">
        <v>0</v>
      </c>
      <c r="N57" s="3" t="s">
        <v>3</v>
      </c>
    </row>
    <row r="58" ht="12.75">
      <c r="G58">
        <v>0</v>
      </c>
    </row>
    <row r="59" spans="1:59" ht="12.75">
      <c r="A59" s="1">
        <v>4</v>
      </c>
      <c r="B59" s="1">
        <v>1</v>
      </c>
      <c r="C59" s="1"/>
      <c r="D59" s="1">
        <f>ROW(A87)</f>
        <v>87</v>
      </c>
      <c r="E59" s="1"/>
      <c r="F59" s="1" t="s">
        <v>18</v>
      </c>
      <c r="G59" s="1" t="s">
        <v>123</v>
      </c>
      <c r="H59" s="1"/>
      <c r="I59" s="1"/>
      <c r="J59" s="1"/>
      <c r="K59" s="1"/>
      <c r="L59" s="1"/>
      <c r="M59" s="1"/>
      <c r="N59" s="1" t="s">
        <v>3</v>
      </c>
      <c r="O59" s="1"/>
      <c r="P59" s="1"/>
      <c r="Q59" s="1"/>
      <c r="R59" s="1" t="s">
        <v>3</v>
      </c>
      <c r="S59" s="1" t="s">
        <v>3</v>
      </c>
      <c r="T59" s="1" t="s">
        <v>3</v>
      </c>
      <c r="U59" s="1" t="s">
        <v>3</v>
      </c>
      <c r="V59" s="1"/>
      <c r="W59" s="1"/>
      <c r="X59" s="1">
        <v>0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>
        <v>0</v>
      </c>
      <c r="AM59" s="1"/>
      <c r="BE59" t="s">
        <v>124</v>
      </c>
      <c r="BF59">
        <v>0</v>
      </c>
      <c r="BG59">
        <v>0</v>
      </c>
    </row>
    <row r="61" spans="1:39" ht="12.75">
      <c r="A61" s="2">
        <v>52</v>
      </c>
      <c r="B61" s="2">
        <f aca="true" t="shared" si="31" ref="B61:AM61">B87</f>
        <v>1</v>
      </c>
      <c r="C61" s="2">
        <f t="shared" si="31"/>
        <v>4</v>
      </c>
      <c r="D61" s="2">
        <f t="shared" si="31"/>
        <v>59</v>
      </c>
      <c r="E61" s="2">
        <f t="shared" si="31"/>
        <v>0</v>
      </c>
      <c r="F61" s="2" t="str">
        <f t="shared" si="31"/>
        <v>Новый раздел</v>
      </c>
      <c r="G61" s="2" t="str">
        <f t="shared" si="31"/>
        <v>Электромонтажные работы</v>
      </c>
      <c r="H61" s="2">
        <f t="shared" si="31"/>
        <v>0</v>
      </c>
      <c r="I61" s="2">
        <f t="shared" si="31"/>
        <v>0</v>
      </c>
      <c r="J61" s="2">
        <f t="shared" si="31"/>
        <v>0</v>
      </c>
      <c r="K61" s="2">
        <f t="shared" si="31"/>
        <v>0</v>
      </c>
      <c r="L61" s="2">
        <f t="shared" si="31"/>
        <v>0</v>
      </c>
      <c r="M61" s="2">
        <f t="shared" si="31"/>
        <v>0</v>
      </c>
      <c r="N61" s="2">
        <f t="shared" si="31"/>
        <v>0</v>
      </c>
      <c r="O61" s="2">
        <f t="shared" si="31"/>
        <v>366769.6</v>
      </c>
      <c r="P61" s="2">
        <f t="shared" si="31"/>
        <v>86366.64</v>
      </c>
      <c r="Q61" s="2">
        <f t="shared" si="31"/>
        <v>133751.33</v>
      </c>
      <c r="R61" s="2">
        <f t="shared" si="31"/>
        <v>72847.73</v>
      </c>
      <c r="S61" s="2">
        <f t="shared" si="31"/>
        <v>146651.63</v>
      </c>
      <c r="T61" s="2">
        <f t="shared" si="31"/>
        <v>0</v>
      </c>
      <c r="U61" s="2">
        <f t="shared" si="31"/>
        <v>2991.37</v>
      </c>
      <c r="V61" s="2">
        <f t="shared" si="31"/>
        <v>1257.83</v>
      </c>
      <c r="W61" s="2">
        <f t="shared" si="31"/>
        <v>0</v>
      </c>
      <c r="X61" s="2">
        <f t="shared" si="31"/>
        <v>195195.57</v>
      </c>
      <c r="Y61" s="2">
        <f t="shared" si="31"/>
        <v>142384.73</v>
      </c>
      <c r="Z61" s="2">
        <f t="shared" si="31"/>
        <v>0</v>
      </c>
      <c r="AA61" s="2">
        <f t="shared" si="31"/>
        <v>0</v>
      </c>
      <c r="AB61" s="2">
        <f t="shared" si="31"/>
        <v>366769.6</v>
      </c>
      <c r="AC61" s="2">
        <f t="shared" si="31"/>
        <v>86366.64</v>
      </c>
      <c r="AD61" s="2">
        <f t="shared" si="31"/>
        <v>133751.33</v>
      </c>
      <c r="AE61" s="2">
        <f t="shared" si="31"/>
        <v>72847.73</v>
      </c>
      <c r="AF61" s="2">
        <f t="shared" si="31"/>
        <v>146651.63</v>
      </c>
      <c r="AG61" s="2">
        <f t="shared" si="31"/>
        <v>0</v>
      </c>
      <c r="AH61" s="2">
        <f t="shared" si="31"/>
        <v>2991.37</v>
      </c>
      <c r="AI61" s="2">
        <f t="shared" si="31"/>
        <v>1257.83</v>
      </c>
      <c r="AJ61" s="2">
        <f t="shared" si="31"/>
        <v>0</v>
      </c>
      <c r="AK61" s="2">
        <f t="shared" si="31"/>
        <v>195195.57</v>
      </c>
      <c r="AL61" s="2">
        <f t="shared" si="31"/>
        <v>142384.73</v>
      </c>
      <c r="AM61" s="2">
        <f t="shared" si="31"/>
        <v>0</v>
      </c>
    </row>
    <row r="63" spans="1:155" ht="12.75">
      <c r="A63">
        <v>17</v>
      </c>
      <c r="B63">
        <v>1</v>
      </c>
      <c r="C63">
        <f>ROW(SmtRes!A145)</f>
        <v>145</v>
      </c>
      <c r="D63">
        <f>ROW(EtalonRes!A145)</f>
        <v>145</v>
      </c>
      <c r="E63" t="s">
        <v>21</v>
      </c>
      <c r="F63" t="s">
        <v>22</v>
      </c>
      <c r="G63" t="s">
        <v>23</v>
      </c>
      <c r="H63" t="s">
        <v>24</v>
      </c>
      <c r="I63">
        <v>1</v>
      </c>
      <c r="J63">
        <v>0</v>
      </c>
      <c r="O63">
        <f aca="true" t="shared" si="32" ref="O63:O85">ROUND(CP63,2)</f>
        <v>1079.2</v>
      </c>
      <c r="P63">
        <f aca="true" t="shared" si="33" ref="P63:P85">ROUND(CQ63*I63,2)</f>
        <v>563.22</v>
      </c>
      <c r="Q63">
        <f aca="true" t="shared" si="34" ref="Q63:Q85">ROUND(CR63*I63,2)</f>
        <v>301.39</v>
      </c>
      <c r="R63">
        <f aca="true" t="shared" si="35" ref="R63:R85">ROUND(CS63*I63,2)</f>
        <v>67.65</v>
      </c>
      <c r="S63">
        <f aca="true" t="shared" si="36" ref="S63:S85">ROUND(CT63*I63,2)</f>
        <v>214.59</v>
      </c>
      <c r="T63">
        <f aca="true" t="shared" si="37" ref="T63:T85">ROUND(CU63*I63,2)</f>
        <v>0</v>
      </c>
      <c r="U63">
        <f aca="true" t="shared" si="38" ref="U63:U85">CV63*I63</f>
        <v>4.188</v>
      </c>
      <c r="V63">
        <f aca="true" t="shared" si="39" ref="V63:V85">CW63*I63</f>
        <v>0.792</v>
      </c>
      <c r="W63">
        <f aca="true" t="shared" si="40" ref="W63:W85">ROUND(CX63*I63,2)</f>
        <v>0</v>
      </c>
      <c r="X63">
        <f aca="true" t="shared" si="41" ref="X63:X85">ROUND(CY63,2)</f>
        <v>252.04</v>
      </c>
      <c r="Y63">
        <f aca="true" t="shared" si="42" ref="Y63:Y85">ROUND(CZ63,2)</f>
        <v>183.46</v>
      </c>
      <c r="AA63">
        <v>0</v>
      </c>
      <c r="AB63">
        <f aca="true" t="shared" si="43" ref="AB63:AB85">(AC63+AD63+AF63)</f>
        <v>1079.194</v>
      </c>
      <c r="AC63">
        <f>(SUM(SmtRes!BQ137:SmtRes!BQ145))</f>
        <v>563.2149999999999</v>
      </c>
      <c r="AD63">
        <f>(SUM(SmtRes!BR137:SmtRes!BR145))</f>
        <v>301.38588</v>
      </c>
      <c r="AE63">
        <f>((SUM(SmtRes!BS137:SmtRes!BS145))*1)</f>
        <v>67.64868</v>
      </c>
      <c r="AF63">
        <f>((SUM(SmtRes!BT137:SmtRes!BT145))*1)</f>
        <v>214.59312</v>
      </c>
      <c r="AG63">
        <f aca="true" t="shared" si="44" ref="AG63:AG85">(AP63)</f>
        <v>0</v>
      </c>
      <c r="AH63">
        <f>(SUM(SmtRes!BU137:SmtRes!BU145))</f>
        <v>4.188</v>
      </c>
      <c r="AI63">
        <f>(SUM(SmtRes!BV137:SmtRes!BV145))</f>
        <v>0.792</v>
      </c>
      <c r="AJ63">
        <f aca="true" t="shared" si="45" ref="AJ63:AJ85">(AS63)</f>
        <v>0</v>
      </c>
      <c r="AK63">
        <v>993.1975</v>
      </c>
      <c r="AL63">
        <v>563.215</v>
      </c>
      <c r="AM63">
        <v>251.1549</v>
      </c>
      <c r="AN63">
        <v>56.373900000000006</v>
      </c>
      <c r="AO63">
        <v>178.82760000000002</v>
      </c>
      <c r="AP63">
        <v>0</v>
      </c>
      <c r="AQ63">
        <v>3.49</v>
      </c>
      <c r="AR63">
        <v>0.66</v>
      </c>
      <c r="AS63">
        <v>0</v>
      </c>
      <c r="AT63">
        <f aca="true" t="shared" si="46" ref="AT63:AT85">(BZ63*IF((1=1),1,0.6)*IF((0=0),1,1.2)*IF((1=1),0.94,0.7))</f>
        <v>89.3</v>
      </c>
      <c r="AU63">
        <f aca="true" t="shared" si="47" ref="AU63:AU85">(CA63*IF((1=1),1,0.9))</f>
        <v>65</v>
      </c>
      <c r="AV63">
        <v>1</v>
      </c>
      <c r="AW63">
        <v>1</v>
      </c>
      <c r="AX63">
        <v>1</v>
      </c>
      <c r="AY63">
        <v>1</v>
      </c>
      <c r="AZ63">
        <v>1</v>
      </c>
      <c r="BA63">
        <v>1</v>
      </c>
      <c r="BB63">
        <v>1</v>
      </c>
      <c r="BC63">
        <v>1</v>
      </c>
      <c r="BH63">
        <v>0</v>
      </c>
      <c r="BI63">
        <v>2</v>
      </c>
      <c r="BJ63" t="s">
        <v>25</v>
      </c>
      <c r="BM63">
        <v>57</v>
      </c>
      <c r="BN63">
        <v>0</v>
      </c>
      <c r="BO63" t="s">
        <v>26</v>
      </c>
      <c r="BP63">
        <v>1</v>
      </c>
      <c r="BQ63">
        <v>3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Z63">
        <v>95</v>
      </c>
      <c r="CA63">
        <v>65</v>
      </c>
      <c r="CF63">
        <v>0</v>
      </c>
      <c r="CG63">
        <v>0</v>
      </c>
      <c r="CM63">
        <v>0</v>
      </c>
      <c r="CN63" t="s">
        <v>125</v>
      </c>
      <c r="CO63">
        <v>0</v>
      </c>
      <c r="CP63">
        <f aca="true" t="shared" si="48" ref="CP63:CP85">(P63+Q63+S63)</f>
        <v>1079.2</v>
      </c>
      <c r="CQ63">
        <f aca="true" t="shared" si="49" ref="CQ63:CQ85">(AC63)*BC63</f>
        <v>563.2149999999999</v>
      </c>
      <c r="CR63">
        <f aca="true" t="shared" si="50" ref="CR63:CR85">(AD63)*BB63</f>
        <v>301.38588</v>
      </c>
      <c r="CS63">
        <f aca="true" t="shared" si="51" ref="CS63:CS85">(AE63)*BS63</f>
        <v>67.64868</v>
      </c>
      <c r="CT63">
        <f aca="true" t="shared" si="52" ref="CT63:CT85">(AF63)*BA63</f>
        <v>214.59312</v>
      </c>
      <c r="CU63">
        <f aca="true" t="shared" si="53" ref="CU63:CU85">(AG63)*BT63</f>
        <v>0</v>
      </c>
      <c r="CV63">
        <f aca="true" t="shared" si="54" ref="CV63:CV85">(AH63)*BU63</f>
        <v>4.188</v>
      </c>
      <c r="CW63">
        <f aca="true" t="shared" si="55" ref="CW63:CW85">(AI63)*BV63</f>
        <v>0.792</v>
      </c>
      <c r="CX63">
        <f aca="true" t="shared" si="56" ref="CX63:CX85">(AJ63)*BW63</f>
        <v>0</v>
      </c>
      <c r="CY63">
        <f aca="true" t="shared" si="57" ref="CY63:CY85">(((S63+R63)*AT63)/100)</f>
        <v>252.04031999999998</v>
      </c>
      <c r="CZ63">
        <f aca="true" t="shared" si="58" ref="CZ63:CZ85">(((S63+R63)*AU63)/100)</f>
        <v>183.45600000000002</v>
      </c>
      <c r="DE63" t="s">
        <v>126</v>
      </c>
      <c r="DF63" t="s">
        <v>126</v>
      </c>
      <c r="DG63" t="s">
        <v>126</v>
      </c>
      <c r="DI63" t="s">
        <v>126</v>
      </c>
      <c r="DJ63" t="s">
        <v>126</v>
      </c>
      <c r="DN63">
        <v>0</v>
      </c>
      <c r="DO63">
        <v>0</v>
      </c>
      <c r="DP63">
        <v>1</v>
      </c>
      <c r="DQ63">
        <v>1</v>
      </c>
      <c r="DR63">
        <v>1</v>
      </c>
      <c r="DS63">
        <v>1</v>
      </c>
      <c r="DT63">
        <v>1</v>
      </c>
      <c r="DU63">
        <v>1010</v>
      </c>
      <c r="DV63" t="s">
        <v>24</v>
      </c>
      <c r="DW63" t="s">
        <v>24</v>
      </c>
      <c r="DX63">
        <v>1</v>
      </c>
      <c r="EE63">
        <v>10677291</v>
      </c>
      <c r="EF63">
        <v>3</v>
      </c>
      <c r="EG63" t="s">
        <v>29</v>
      </c>
      <c r="EH63">
        <v>0</v>
      </c>
      <c r="EJ63">
        <v>2</v>
      </c>
      <c r="EK63">
        <v>57</v>
      </c>
      <c r="EL63" t="s">
        <v>30</v>
      </c>
      <c r="EM63" t="s">
        <v>31</v>
      </c>
      <c r="EO63" t="s">
        <v>127</v>
      </c>
      <c r="EP63" t="s">
        <v>33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3.49</v>
      </c>
      <c r="EX63">
        <v>0.66</v>
      </c>
      <c r="EY63">
        <v>0</v>
      </c>
    </row>
    <row r="64" spans="1:155" ht="12.75">
      <c r="A64">
        <v>17</v>
      </c>
      <c r="B64">
        <v>1</v>
      </c>
      <c r="C64">
        <f>ROW(SmtRes!A158)</f>
        <v>158</v>
      </c>
      <c r="D64">
        <f>ROW(EtalonRes!A158)</f>
        <v>158</v>
      </c>
      <c r="E64" t="s">
        <v>34</v>
      </c>
      <c r="F64" t="s">
        <v>128</v>
      </c>
      <c r="G64" t="s">
        <v>129</v>
      </c>
      <c r="H64" t="s">
        <v>24</v>
      </c>
      <c r="I64">
        <v>7</v>
      </c>
      <c r="J64">
        <v>0</v>
      </c>
      <c r="O64">
        <f t="shared" si="32"/>
        <v>2649.95</v>
      </c>
      <c r="P64">
        <f t="shared" si="33"/>
        <v>1123.47</v>
      </c>
      <c r="Q64">
        <f t="shared" si="34"/>
        <v>80.28</v>
      </c>
      <c r="R64">
        <f t="shared" si="35"/>
        <v>14.35</v>
      </c>
      <c r="S64">
        <f t="shared" si="36"/>
        <v>1446.2</v>
      </c>
      <c r="T64">
        <f t="shared" si="37"/>
        <v>0</v>
      </c>
      <c r="U64">
        <f t="shared" si="38"/>
        <v>28.224</v>
      </c>
      <c r="V64">
        <f t="shared" si="39"/>
        <v>0.168</v>
      </c>
      <c r="W64">
        <f t="shared" si="40"/>
        <v>0</v>
      </c>
      <c r="X64">
        <f t="shared" si="41"/>
        <v>1304.27</v>
      </c>
      <c r="Y64">
        <f t="shared" si="42"/>
        <v>949.36</v>
      </c>
      <c r="AA64">
        <v>0</v>
      </c>
      <c r="AB64">
        <f t="shared" si="43"/>
        <v>378.5639</v>
      </c>
      <c r="AC64">
        <f>(SUM(SmtRes!BQ146:SmtRes!BQ158))</f>
        <v>160.49606</v>
      </c>
      <c r="AD64">
        <f>(SUM(SmtRes!BR146:SmtRes!BR158))</f>
        <v>11.46816</v>
      </c>
      <c r="AE64">
        <f>((SUM(SmtRes!BS146:SmtRes!BS158))*1)</f>
        <v>2.04996</v>
      </c>
      <c r="AF64">
        <f>((SUM(SmtRes!BT146:SmtRes!BT158))*1)</f>
        <v>206.59968</v>
      </c>
      <c r="AG64">
        <f t="shared" si="44"/>
        <v>0</v>
      </c>
      <c r="AH64">
        <f>(SUM(SmtRes!BU146:SmtRes!BU158))</f>
        <v>4.032</v>
      </c>
      <c r="AI64">
        <f>(SUM(SmtRes!BV146:SmtRes!BV158))</f>
        <v>0.024</v>
      </c>
      <c r="AJ64">
        <f t="shared" si="45"/>
        <v>0</v>
      </c>
      <c r="AK64">
        <v>342.21926</v>
      </c>
      <c r="AL64">
        <v>160.49606</v>
      </c>
      <c r="AM64">
        <v>9.556799999999999</v>
      </c>
      <c r="AN64">
        <v>1.7083000000000002</v>
      </c>
      <c r="AO64">
        <v>172.1664</v>
      </c>
      <c r="AP64">
        <v>0</v>
      </c>
      <c r="AQ64">
        <v>3.36</v>
      </c>
      <c r="AR64">
        <v>0.02</v>
      </c>
      <c r="AS64">
        <v>0</v>
      </c>
      <c r="AT64">
        <f t="shared" si="46"/>
        <v>89.3</v>
      </c>
      <c r="AU64">
        <f t="shared" si="47"/>
        <v>65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1</v>
      </c>
      <c r="BB64">
        <v>1</v>
      </c>
      <c r="BC64">
        <v>1</v>
      </c>
      <c r="BH64">
        <v>0</v>
      </c>
      <c r="BI64">
        <v>2</v>
      </c>
      <c r="BJ64" t="s">
        <v>130</v>
      </c>
      <c r="BM64">
        <v>57</v>
      </c>
      <c r="BN64">
        <v>0</v>
      </c>
      <c r="BO64" t="s">
        <v>131</v>
      </c>
      <c r="BP64">
        <v>1</v>
      </c>
      <c r="BQ64">
        <v>3</v>
      </c>
      <c r="BR64">
        <v>0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Z64">
        <v>95</v>
      </c>
      <c r="CA64">
        <v>65</v>
      </c>
      <c r="CF64">
        <v>0</v>
      </c>
      <c r="CG64">
        <v>0</v>
      </c>
      <c r="CM64">
        <v>0</v>
      </c>
      <c r="CN64" t="s">
        <v>125</v>
      </c>
      <c r="CO64">
        <v>0</v>
      </c>
      <c r="CP64">
        <f t="shared" si="48"/>
        <v>2649.95</v>
      </c>
      <c r="CQ64">
        <f t="shared" si="49"/>
        <v>160.49606</v>
      </c>
      <c r="CR64">
        <f t="shared" si="50"/>
        <v>11.46816</v>
      </c>
      <c r="CS64">
        <f t="shared" si="51"/>
        <v>2.04996</v>
      </c>
      <c r="CT64">
        <f t="shared" si="52"/>
        <v>206.59968</v>
      </c>
      <c r="CU64">
        <f t="shared" si="53"/>
        <v>0</v>
      </c>
      <c r="CV64">
        <f t="shared" si="54"/>
        <v>4.032</v>
      </c>
      <c r="CW64">
        <f t="shared" si="55"/>
        <v>0.024</v>
      </c>
      <c r="CX64">
        <f t="shared" si="56"/>
        <v>0</v>
      </c>
      <c r="CY64">
        <f t="shared" si="57"/>
        <v>1304.2711499999998</v>
      </c>
      <c r="CZ64">
        <f t="shared" si="58"/>
        <v>949.3575</v>
      </c>
      <c r="DE64" t="s">
        <v>126</v>
      </c>
      <c r="DF64" t="s">
        <v>126</v>
      </c>
      <c r="DG64" t="s">
        <v>126</v>
      </c>
      <c r="DI64" t="s">
        <v>126</v>
      </c>
      <c r="DJ64" t="s">
        <v>126</v>
      </c>
      <c r="DN64">
        <v>0</v>
      </c>
      <c r="DO64">
        <v>0</v>
      </c>
      <c r="DP64">
        <v>1</v>
      </c>
      <c r="DQ64">
        <v>1</v>
      </c>
      <c r="DR64">
        <v>1</v>
      </c>
      <c r="DS64">
        <v>1</v>
      </c>
      <c r="DT64">
        <v>1</v>
      </c>
      <c r="DU64">
        <v>1010</v>
      </c>
      <c r="DV64" t="s">
        <v>24</v>
      </c>
      <c r="DW64" t="s">
        <v>24</v>
      </c>
      <c r="DX64">
        <v>1</v>
      </c>
      <c r="EE64">
        <v>10677291</v>
      </c>
      <c r="EF64">
        <v>3</v>
      </c>
      <c r="EG64" t="s">
        <v>29</v>
      </c>
      <c r="EH64">
        <v>0</v>
      </c>
      <c r="EJ64">
        <v>2</v>
      </c>
      <c r="EK64">
        <v>57</v>
      </c>
      <c r="EL64" t="s">
        <v>30</v>
      </c>
      <c r="EM64" t="s">
        <v>31</v>
      </c>
      <c r="EO64" t="s">
        <v>127</v>
      </c>
      <c r="EP64" t="s">
        <v>39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3.36</v>
      </c>
      <c r="EX64">
        <v>0.02</v>
      </c>
      <c r="EY64">
        <v>0</v>
      </c>
    </row>
    <row r="65" spans="1:155" ht="12.75">
      <c r="A65">
        <v>17</v>
      </c>
      <c r="B65">
        <v>1</v>
      </c>
      <c r="C65">
        <f>ROW(SmtRes!A163)</f>
        <v>163</v>
      </c>
      <c r="D65">
        <f>ROW(EtalonRes!A163)</f>
        <v>163</v>
      </c>
      <c r="E65" t="s">
        <v>40</v>
      </c>
      <c r="F65" t="s">
        <v>47</v>
      </c>
      <c r="G65" t="s">
        <v>48</v>
      </c>
      <c r="H65" t="s">
        <v>24</v>
      </c>
      <c r="I65">
        <v>1</v>
      </c>
      <c r="J65">
        <v>0</v>
      </c>
      <c r="O65">
        <f t="shared" si="32"/>
        <v>62.83</v>
      </c>
      <c r="P65">
        <f t="shared" si="33"/>
        <v>0.93</v>
      </c>
      <c r="Q65">
        <f t="shared" si="34"/>
        <v>8.41</v>
      </c>
      <c r="R65">
        <f t="shared" si="35"/>
        <v>2.05</v>
      </c>
      <c r="S65">
        <f t="shared" si="36"/>
        <v>53.49</v>
      </c>
      <c r="T65">
        <f t="shared" si="37"/>
        <v>0</v>
      </c>
      <c r="U65">
        <f t="shared" si="38"/>
        <v>1.044</v>
      </c>
      <c r="V65">
        <f t="shared" si="39"/>
        <v>0.024</v>
      </c>
      <c r="W65">
        <f t="shared" si="40"/>
        <v>0</v>
      </c>
      <c r="X65">
        <f t="shared" si="41"/>
        <v>49.6</v>
      </c>
      <c r="Y65">
        <f t="shared" si="42"/>
        <v>36.1</v>
      </c>
      <c r="AA65">
        <v>0</v>
      </c>
      <c r="AB65">
        <f t="shared" si="43"/>
        <v>62.834970000000006</v>
      </c>
      <c r="AC65">
        <f>(SUM(SmtRes!BQ159:SmtRes!BQ163))</f>
        <v>0.93225</v>
      </c>
      <c r="AD65">
        <f>(SUM(SmtRes!BR159:SmtRes!BR163))</f>
        <v>8.40816</v>
      </c>
      <c r="AE65">
        <f>((SUM(SmtRes!BS159:SmtRes!BS163))*1)</f>
        <v>2.04996</v>
      </c>
      <c r="AF65">
        <f>((SUM(SmtRes!BT159:SmtRes!BT163))*1)</f>
        <v>53.49456000000001</v>
      </c>
      <c r="AG65">
        <f t="shared" si="44"/>
        <v>0</v>
      </c>
      <c r="AH65">
        <f>(SUM(SmtRes!BU159:SmtRes!BU163))</f>
        <v>1.044</v>
      </c>
      <c r="AI65">
        <f>(SUM(SmtRes!BV159:SmtRes!BV163))</f>
        <v>0.024</v>
      </c>
      <c r="AJ65">
        <f t="shared" si="45"/>
        <v>0</v>
      </c>
      <c r="AK65">
        <v>52.51785</v>
      </c>
      <c r="AL65">
        <v>0.93225</v>
      </c>
      <c r="AM65">
        <v>7.0068</v>
      </c>
      <c r="AN65">
        <v>1.7083000000000002</v>
      </c>
      <c r="AO65">
        <v>44.5788</v>
      </c>
      <c r="AP65">
        <v>0</v>
      </c>
      <c r="AQ65">
        <v>0.87</v>
      </c>
      <c r="AR65">
        <v>0.02</v>
      </c>
      <c r="AS65">
        <v>0</v>
      </c>
      <c r="AT65">
        <f t="shared" si="46"/>
        <v>89.3</v>
      </c>
      <c r="AU65">
        <f t="shared" si="47"/>
        <v>65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H65">
        <v>0</v>
      </c>
      <c r="BI65">
        <v>2</v>
      </c>
      <c r="BJ65" t="s">
        <v>49</v>
      </c>
      <c r="BM65">
        <v>57</v>
      </c>
      <c r="BN65">
        <v>0</v>
      </c>
      <c r="BO65" t="s">
        <v>50</v>
      </c>
      <c r="BP65">
        <v>1</v>
      </c>
      <c r="BQ65">
        <v>3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Z65">
        <v>95</v>
      </c>
      <c r="CA65">
        <v>65</v>
      </c>
      <c r="CF65">
        <v>0</v>
      </c>
      <c r="CG65">
        <v>0</v>
      </c>
      <c r="CM65">
        <v>0</v>
      </c>
      <c r="CN65" t="s">
        <v>125</v>
      </c>
      <c r="CO65">
        <v>0</v>
      </c>
      <c r="CP65">
        <f t="shared" si="48"/>
        <v>62.83</v>
      </c>
      <c r="CQ65">
        <f t="shared" si="49"/>
        <v>0.93225</v>
      </c>
      <c r="CR65">
        <f t="shared" si="50"/>
        <v>8.40816</v>
      </c>
      <c r="CS65">
        <f t="shared" si="51"/>
        <v>2.04996</v>
      </c>
      <c r="CT65">
        <f t="shared" si="52"/>
        <v>53.49456000000001</v>
      </c>
      <c r="CU65">
        <f t="shared" si="53"/>
        <v>0</v>
      </c>
      <c r="CV65">
        <f t="shared" si="54"/>
        <v>1.044</v>
      </c>
      <c r="CW65">
        <f t="shared" si="55"/>
        <v>0.024</v>
      </c>
      <c r="CX65">
        <f t="shared" si="56"/>
        <v>0</v>
      </c>
      <c r="CY65">
        <f t="shared" si="57"/>
        <v>49.59722</v>
      </c>
      <c r="CZ65">
        <f t="shared" si="58"/>
        <v>36.101</v>
      </c>
      <c r="DE65" t="s">
        <v>126</v>
      </c>
      <c r="DF65" t="s">
        <v>126</v>
      </c>
      <c r="DG65" t="s">
        <v>126</v>
      </c>
      <c r="DI65" t="s">
        <v>126</v>
      </c>
      <c r="DJ65" t="s">
        <v>126</v>
      </c>
      <c r="DN65">
        <v>0</v>
      </c>
      <c r="DO65">
        <v>0</v>
      </c>
      <c r="DP65">
        <v>1</v>
      </c>
      <c r="DQ65">
        <v>1</v>
      </c>
      <c r="DR65">
        <v>1</v>
      </c>
      <c r="DS65">
        <v>1</v>
      </c>
      <c r="DT65">
        <v>1</v>
      </c>
      <c r="DU65">
        <v>1010</v>
      </c>
      <c r="DV65" t="s">
        <v>24</v>
      </c>
      <c r="DW65" t="s">
        <v>24</v>
      </c>
      <c r="DX65">
        <v>1</v>
      </c>
      <c r="EE65">
        <v>10677291</v>
      </c>
      <c r="EF65">
        <v>3</v>
      </c>
      <c r="EG65" t="s">
        <v>29</v>
      </c>
      <c r="EH65">
        <v>0</v>
      </c>
      <c r="EJ65">
        <v>2</v>
      </c>
      <c r="EK65">
        <v>57</v>
      </c>
      <c r="EL65" t="s">
        <v>30</v>
      </c>
      <c r="EM65" t="s">
        <v>31</v>
      </c>
      <c r="EO65" t="s">
        <v>127</v>
      </c>
      <c r="EP65" t="s">
        <v>51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0.87</v>
      </c>
      <c r="EX65">
        <v>0.02</v>
      </c>
      <c r="EY65">
        <v>0</v>
      </c>
    </row>
    <row r="66" spans="1:155" ht="12.75">
      <c r="A66">
        <v>17</v>
      </c>
      <c r="B66">
        <v>1</v>
      </c>
      <c r="C66">
        <f>ROW(SmtRes!A171)</f>
        <v>171</v>
      </c>
      <c r="D66">
        <f>ROW(EtalonRes!A171)</f>
        <v>171</v>
      </c>
      <c r="E66" t="s">
        <v>46</v>
      </c>
      <c r="F66" t="s">
        <v>41</v>
      </c>
      <c r="G66" t="s">
        <v>42</v>
      </c>
      <c r="H66" t="s">
        <v>24</v>
      </c>
      <c r="I66">
        <v>3</v>
      </c>
      <c r="J66">
        <v>0</v>
      </c>
      <c r="O66">
        <f t="shared" si="32"/>
        <v>779.4</v>
      </c>
      <c r="P66">
        <f t="shared" si="33"/>
        <v>185.53</v>
      </c>
      <c r="Q66">
        <f t="shared" si="34"/>
        <v>158.57</v>
      </c>
      <c r="R66">
        <f t="shared" si="35"/>
        <v>28.91</v>
      </c>
      <c r="S66">
        <f t="shared" si="36"/>
        <v>435.3</v>
      </c>
      <c r="T66">
        <f t="shared" si="37"/>
        <v>0</v>
      </c>
      <c r="U66">
        <f t="shared" si="38"/>
        <v>8.748</v>
      </c>
      <c r="V66">
        <f t="shared" si="39"/>
        <v>0.36</v>
      </c>
      <c r="W66">
        <f t="shared" si="40"/>
        <v>0</v>
      </c>
      <c r="X66">
        <f t="shared" si="41"/>
        <v>414.54</v>
      </c>
      <c r="Y66">
        <f t="shared" si="42"/>
        <v>301.74</v>
      </c>
      <c r="AA66">
        <v>0</v>
      </c>
      <c r="AB66">
        <f t="shared" si="43"/>
        <v>259.7977315</v>
      </c>
      <c r="AC66">
        <f>(SUM(SmtRes!BQ164:SmtRes!BQ171))</f>
        <v>61.8419395</v>
      </c>
      <c r="AD66">
        <f>(SUM(SmtRes!BR164:SmtRes!BR171))</f>
        <v>52.855632</v>
      </c>
      <c r="AE66">
        <f>((SUM(SmtRes!BS164:SmtRes!BS171))*1)</f>
        <v>9.636156</v>
      </c>
      <c r="AF66">
        <f>((SUM(SmtRes!BT164:SmtRes!BT171))*1)</f>
        <v>145.10016</v>
      </c>
      <c r="AG66">
        <f t="shared" si="44"/>
        <v>0</v>
      </c>
      <c r="AH66">
        <f>(SUM(SmtRes!BU164:SmtRes!BU171))</f>
        <v>2.916</v>
      </c>
      <c r="AI66">
        <f>(SUM(SmtRes!BV164:SmtRes!BV171))</f>
        <v>0.12</v>
      </c>
      <c r="AJ66">
        <f t="shared" si="45"/>
        <v>0</v>
      </c>
      <c r="AK66">
        <v>226.80509949999998</v>
      </c>
      <c r="AL66">
        <v>61.8419395</v>
      </c>
      <c r="AM66">
        <v>44.04635999999999</v>
      </c>
      <c r="AN66">
        <v>8.03013</v>
      </c>
      <c r="AO66">
        <v>120.91680000000001</v>
      </c>
      <c r="AP66">
        <v>0</v>
      </c>
      <c r="AQ66">
        <v>2.43</v>
      </c>
      <c r="AR66">
        <v>0.1</v>
      </c>
      <c r="AS66">
        <v>0</v>
      </c>
      <c r="AT66">
        <f t="shared" si="46"/>
        <v>89.3</v>
      </c>
      <c r="AU66">
        <f t="shared" si="47"/>
        <v>65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H66">
        <v>0</v>
      </c>
      <c r="BI66">
        <v>2</v>
      </c>
      <c r="BJ66" t="s">
        <v>43</v>
      </c>
      <c r="BM66">
        <v>57</v>
      </c>
      <c r="BN66">
        <v>0</v>
      </c>
      <c r="BO66" t="s">
        <v>44</v>
      </c>
      <c r="BP66">
        <v>1</v>
      </c>
      <c r="BQ66">
        <v>3</v>
      </c>
      <c r="BR66">
        <v>0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Z66">
        <v>95</v>
      </c>
      <c r="CA66">
        <v>65</v>
      </c>
      <c r="CF66">
        <v>0</v>
      </c>
      <c r="CG66">
        <v>0</v>
      </c>
      <c r="CM66">
        <v>0</v>
      </c>
      <c r="CN66" t="s">
        <v>125</v>
      </c>
      <c r="CO66">
        <v>0</v>
      </c>
      <c r="CP66">
        <f t="shared" si="48"/>
        <v>779.4000000000001</v>
      </c>
      <c r="CQ66">
        <f t="shared" si="49"/>
        <v>61.8419395</v>
      </c>
      <c r="CR66">
        <f t="shared" si="50"/>
        <v>52.855632</v>
      </c>
      <c r="CS66">
        <f t="shared" si="51"/>
        <v>9.636156</v>
      </c>
      <c r="CT66">
        <f t="shared" si="52"/>
        <v>145.10016</v>
      </c>
      <c r="CU66">
        <f t="shared" si="53"/>
        <v>0</v>
      </c>
      <c r="CV66">
        <f t="shared" si="54"/>
        <v>2.916</v>
      </c>
      <c r="CW66">
        <f t="shared" si="55"/>
        <v>0.12</v>
      </c>
      <c r="CX66">
        <f t="shared" si="56"/>
        <v>0</v>
      </c>
      <c r="CY66">
        <f t="shared" si="57"/>
        <v>414.53953</v>
      </c>
      <c r="CZ66">
        <f t="shared" si="58"/>
        <v>301.73650000000004</v>
      </c>
      <c r="DE66" t="s">
        <v>126</v>
      </c>
      <c r="DF66" t="s">
        <v>126</v>
      </c>
      <c r="DG66" t="s">
        <v>126</v>
      </c>
      <c r="DI66" t="s">
        <v>126</v>
      </c>
      <c r="DJ66" t="s">
        <v>126</v>
      </c>
      <c r="DN66">
        <v>0</v>
      </c>
      <c r="DO66">
        <v>0</v>
      </c>
      <c r="DP66">
        <v>1</v>
      </c>
      <c r="DQ66">
        <v>1</v>
      </c>
      <c r="DR66">
        <v>1</v>
      </c>
      <c r="DS66">
        <v>1</v>
      </c>
      <c r="DT66">
        <v>1</v>
      </c>
      <c r="DU66">
        <v>1010</v>
      </c>
      <c r="DV66" t="s">
        <v>24</v>
      </c>
      <c r="DW66" t="s">
        <v>24</v>
      </c>
      <c r="DX66">
        <v>1</v>
      </c>
      <c r="EE66">
        <v>10677291</v>
      </c>
      <c r="EF66">
        <v>3</v>
      </c>
      <c r="EG66" t="s">
        <v>29</v>
      </c>
      <c r="EH66">
        <v>0</v>
      </c>
      <c r="EJ66">
        <v>2</v>
      </c>
      <c r="EK66">
        <v>57</v>
      </c>
      <c r="EL66" t="s">
        <v>30</v>
      </c>
      <c r="EM66" t="s">
        <v>31</v>
      </c>
      <c r="EO66" t="s">
        <v>127</v>
      </c>
      <c r="EP66" t="s">
        <v>45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2.43</v>
      </c>
      <c r="EX66">
        <v>0.1</v>
      </c>
      <c r="EY66">
        <v>0</v>
      </c>
    </row>
    <row r="67" spans="1:155" ht="12.75">
      <c r="A67">
        <v>17</v>
      </c>
      <c r="B67">
        <v>1</v>
      </c>
      <c r="C67">
        <f>ROW(SmtRes!A193)</f>
        <v>193</v>
      </c>
      <c r="D67">
        <f>ROW(EtalonRes!A193)</f>
        <v>193</v>
      </c>
      <c r="E67" t="s">
        <v>52</v>
      </c>
      <c r="F67" t="s">
        <v>132</v>
      </c>
      <c r="G67" t="s">
        <v>133</v>
      </c>
      <c r="H67" t="s">
        <v>24</v>
      </c>
      <c r="I67">
        <v>1</v>
      </c>
      <c r="J67">
        <v>0</v>
      </c>
      <c r="O67">
        <f t="shared" si="32"/>
        <v>532.56</v>
      </c>
      <c r="P67">
        <f t="shared" si="33"/>
        <v>346.77</v>
      </c>
      <c r="Q67">
        <f t="shared" si="34"/>
        <v>8.56</v>
      </c>
      <c r="R67">
        <f t="shared" si="35"/>
        <v>1.23</v>
      </c>
      <c r="S67">
        <f t="shared" si="36"/>
        <v>177.23</v>
      </c>
      <c r="T67">
        <f t="shared" si="37"/>
        <v>0</v>
      </c>
      <c r="U67">
        <f t="shared" si="38"/>
        <v>3.312</v>
      </c>
      <c r="V67">
        <f t="shared" si="39"/>
        <v>0.0144</v>
      </c>
      <c r="W67">
        <f t="shared" si="40"/>
        <v>0</v>
      </c>
      <c r="X67">
        <f t="shared" si="41"/>
        <v>159.36</v>
      </c>
      <c r="Y67">
        <f t="shared" si="42"/>
        <v>116</v>
      </c>
      <c r="AA67">
        <v>0</v>
      </c>
      <c r="AB67">
        <f t="shared" si="43"/>
        <v>532.554856</v>
      </c>
      <c r="AC67">
        <f>(SUM(SmtRes!BQ172:SmtRes!BQ193))</f>
        <v>346.76583999999997</v>
      </c>
      <c r="AD67">
        <f>(SUM(SmtRes!BR172:SmtRes!BR193))</f>
        <v>8.563896</v>
      </c>
      <c r="AE67">
        <f>((SUM(SmtRes!BS172:SmtRes!BS193))*1)</f>
        <v>1.229976</v>
      </c>
      <c r="AF67">
        <f>((SUM(SmtRes!BT172:SmtRes!BT193))*1)</f>
        <v>177.22511999999998</v>
      </c>
      <c r="AG67">
        <f t="shared" si="44"/>
        <v>0</v>
      </c>
      <c r="AH67">
        <f>(SUM(SmtRes!BU172:SmtRes!BU193))</f>
        <v>3.312</v>
      </c>
      <c r="AI67">
        <f>(SUM(SmtRes!BV172:SmtRes!BV193))</f>
        <v>0.0144</v>
      </c>
      <c r="AJ67">
        <f t="shared" si="45"/>
        <v>0</v>
      </c>
      <c r="AK67">
        <v>501.5900199999999</v>
      </c>
      <c r="AL67">
        <v>346.76583999999997</v>
      </c>
      <c r="AM67">
        <v>7.13658</v>
      </c>
      <c r="AN67">
        <v>1.02498</v>
      </c>
      <c r="AO67">
        <v>147.68759999999997</v>
      </c>
      <c r="AP67">
        <v>0</v>
      </c>
      <c r="AQ67">
        <v>2.76</v>
      </c>
      <c r="AR67">
        <v>0.012</v>
      </c>
      <c r="AS67">
        <v>0</v>
      </c>
      <c r="AT67">
        <f t="shared" si="46"/>
        <v>89.3</v>
      </c>
      <c r="AU67">
        <f t="shared" si="47"/>
        <v>65</v>
      </c>
      <c r="AV67">
        <v>1</v>
      </c>
      <c r="AW67">
        <v>1</v>
      </c>
      <c r="AX67">
        <v>1</v>
      </c>
      <c r="AY67">
        <v>1</v>
      </c>
      <c r="AZ67">
        <v>1</v>
      </c>
      <c r="BA67">
        <v>1</v>
      </c>
      <c r="BB67">
        <v>1</v>
      </c>
      <c r="BC67">
        <v>1</v>
      </c>
      <c r="BH67">
        <v>0</v>
      </c>
      <c r="BI67">
        <v>2</v>
      </c>
      <c r="BJ67" t="s">
        <v>134</v>
      </c>
      <c r="BM67">
        <v>57</v>
      </c>
      <c r="BN67">
        <v>0</v>
      </c>
      <c r="BO67" t="s">
        <v>135</v>
      </c>
      <c r="BP67">
        <v>1</v>
      </c>
      <c r="BQ67">
        <v>3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Z67">
        <v>95</v>
      </c>
      <c r="CA67">
        <v>65</v>
      </c>
      <c r="CF67">
        <v>0</v>
      </c>
      <c r="CG67">
        <v>0</v>
      </c>
      <c r="CM67">
        <v>0</v>
      </c>
      <c r="CN67" t="s">
        <v>125</v>
      </c>
      <c r="CO67">
        <v>0</v>
      </c>
      <c r="CP67">
        <f t="shared" si="48"/>
        <v>532.56</v>
      </c>
      <c r="CQ67">
        <f t="shared" si="49"/>
        <v>346.76583999999997</v>
      </c>
      <c r="CR67">
        <f t="shared" si="50"/>
        <v>8.563896</v>
      </c>
      <c r="CS67">
        <f t="shared" si="51"/>
        <v>1.229976</v>
      </c>
      <c r="CT67">
        <f t="shared" si="52"/>
        <v>177.22511999999998</v>
      </c>
      <c r="CU67">
        <f t="shared" si="53"/>
        <v>0</v>
      </c>
      <c r="CV67">
        <f t="shared" si="54"/>
        <v>3.312</v>
      </c>
      <c r="CW67">
        <f t="shared" si="55"/>
        <v>0.0144</v>
      </c>
      <c r="CX67">
        <f t="shared" si="56"/>
        <v>0</v>
      </c>
      <c r="CY67">
        <f t="shared" si="57"/>
        <v>159.36477999999997</v>
      </c>
      <c r="CZ67">
        <f t="shared" si="58"/>
        <v>115.99899999999998</v>
      </c>
      <c r="DE67" t="s">
        <v>126</v>
      </c>
      <c r="DF67" t="s">
        <v>126</v>
      </c>
      <c r="DG67" t="s">
        <v>126</v>
      </c>
      <c r="DI67" t="s">
        <v>126</v>
      </c>
      <c r="DJ67" t="s">
        <v>126</v>
      </c>
      <c r="DN67">
        <v>0</v>
      </c>
      <c r="DO67">
        <v>0</v>
      </c>
      <c r="DP67">
        <v>1</v>
      </c>
      <c r="DQ67">
        <v>1</v>
      </c>
      <c r="DR67">
        <v>1</v>
      </c>
      <c r="DS67">
        <v>1</v>
      </c>
      <c r="DT67">
        <v>1</v>
      </c>
      <c r="DU67">
        <v>1010</v>
      </c>
      <c r="DV67" t="s">
        <v>24</v>
      </c>
      <c r="DW67" t="s">
        <v>24</v>
      </c>
      <c r="DX67">
        <v>1</v>
      </c>
      <c r="EE67">
        <v>10677291</v>
      </c>
      <c r="EF67">
        <v>3</v>
      </c>
      <c r="EG67" t="s">
        <v>29</v>
      </c>
      <c r="EH67">
        <v>0</v>
      </c>
      <c r="EJ67">
        <v>2</v>
      </c>
      <c r="EK67">
        <v>57</v>
      </c>
      <c r="EL67" t="s">
        <v>30</v>
      </c>
      <c r="EM67" t="s">
        <v>31</v>
      </c>
      <c r="EO67" t="s">
        <v>127</v>
      </c>
      <c r="EP67" t="s">
        <v>136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2.76</v>
      </c>
      <c r="EX67">
        <v>0.012</v>
      </c>
      <c r="EY67">
        <v>0</v>
      </c>
    </row>
    <row r="68" spans="1:155" ht="12.75">
      <c r="A68">
        <v>17</v>
      </c>
      <c r="B68">
        <v>1</v>
      </c>
      <c r="C68">
        <f>ROW(SmtRes!A215)</f>
        <v>215</v>
      </c>
      <c r="D68">
        <f>ROW(EtalonRes!A215)</f>
        <v>215</v>
      </c>
      <c r="E68" t="s">
        <v>57</v>
      </c>
      <c r="F68" t="s">
        <v>137</v>
      </c>
      <c r="G68" t="s">
        <v>138</v>
      </c>
      <c r="H68" t="s">
        <v>24</v>
      </c>
      <c r="I68">
        <v>9</v>
      </c>
      <c r="J68">
        <v>0</v>
      </c>
      <c r="O68">
        <f t="shared" si="32"/>
        <v>4238.15</v>
      </c>
      <c r="P68">
        <f t="shared" si="33"/>
        <v>2937.97</v>
      </c>
      <c r="Q68">
        <f t="shared" si="34"/>
        <v>68.43</v>
      </c>
      <c r="R68">
        <f t="shared" si="35"/>
        <v>9.22</v>
      </c>
      <c r="S68">
        <f t="shared" si="36"/>
        <v>1231.75</v>
      </c>
      <c r="T68">
        <f t="shared" si="37"/>
        <v>0</v>
      </c>
      <c r="U68">
        <f t="shared" si="38"/>
        <v>25.055999999999997</v>
      </c>
      <c r="V68">
        <f t="shared" si="39"/>
        <v>0.108</v>
      </c>
      <c r="W68">
        <f t="shared" si="40"/>
        <v>0</v>
      </c>
      <c r="X68">
        <f t="shared" si="41"/>
        <v>1108.19</v>
      </c>
      <c r="Y68">
        <f t="shared" si="42"/>
        <v>806.63</v>
      </c>
      <c r="AA68">
        <v>0</v>
      </c>
      <c r="AB68">
        <f t="shared" si="43"/>
        <v>470.90603</v>
      </c>
      <c r="AC68">
        <f>(SUM(SmtRes!BQ194:SmtRes!BQ215))</f>
        <v>326.44102999999996</v>
      </c>
      <c r="AD68">
        <f>(SUM(SmtRes!BR194:SmtRes!BR215))</f>
        <v>7.603559999999999</v>
      </c>
      <c r="AE68">
        <f>((SUM(SmtRes!BS194:SmtRes!BS215))*1)</f>
        <v>1.02498</v>
      </c>
      <c r="AF68">
        <f>((SUM(SmtRes!BT194:SmtRes!BT215))*1)</f>
        <v>136.86144</v>
      </c>
      <c r="AG68">
        <f t="shared" si="44"/>
        <v>0</v>
      </c>
      <c r="AH68">
        <f>(SUM(SmtRes!BU194:SmtRes!BU215))</f>
        <v>2.784</v>
      </c>
      <c r="AI68">
        <f>(SUM(SmtRes!BV194:SmtRes!BV215))</f>
        <v>0.012</v>
      </c>
      <c r="AJ68">
        <f t="shared" si="45"/>
        <v>0</v>
      </c>
      <c r="AK68">
        <v>446.82852999999994</v>
      </c>
      <c r="AL68">
        <v>326.44102999999996</v>
      </c>
      <c r="AM68">
        <v>6.3363</v>
      </c>
      <c r="AN68">
        <v>0.8541500000000001</v>
      </c>
      <c r="AO68">
        <v>114.05119999999998</v>
      </c>
      <c r="AP68">
        <v>0</v>
      </c>
      <c r="AQ68">
        <v>2.32</v>
      </c>
      <c r="AR68">
        <v>0.01</v>
      </c>
      <c r="AS68">
        <v>0</v>
      </c>
      <c r="AT68">
        <f t="shared" si="46"/>
        <v>89.3</v>
      </c>
      <c r="AU68">
        <f t="shared" si="47"/>
        <v>65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1</v>
      </c>
      <c r="BB68">
        <v>1</v>
      </c>
      <c r="BC68">
        <v>1</v>
      </c>
      <c r="BH68">
        <v>0</v>
      </c>
      <c r="BI68">
        <v>2</v>
      </c>
      <c r="BJ68" t="s">
        <v>139</v>
      </c>
      <c r="BM68">
        <v>57</v>
      </c>
      <c r="BN68">
        <v>0</v>
      </c>
      <c r="BO68" t="s">
        <v>140</v>
      </c>
      <c r="BP68">
        <v>1</v>
      </c>
      <c r="BQ68">
        <v>3</v>
      </c>
      <c r="BR68">
        <v>0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Z68">
        <v>95</v>
      </c>
      <c r="CA68">
        <v>65</v>
      </c>
      <c r="CF68">
        <v>0</v>
      </c>
      <c r="CG68">
        <v>0</v>
      </c>
      <c r="CM68">
        <v>0</v>
      </c>
      <c r="CN68" t="s">
        <v>125</v>
      </c>
      <c r="CO68">
        <v>0</v>
      </c>
      <c r="CP68">
        <f t="shared" si="48"/>
        <v>4238.15</v>
      </c>
      <c r="CQ68">
        <f t="shared" si="49"/>
        <v>326.44102999999996</v>
      </c>
      <c r="CR68">
        <f t="shared" si="50"/>
        <v>7.603559999999999</v>
      </c>
      <c r="CS68">
        <f t="shared" si="51"/>
        <v>1.02498</v>
      </c>
      <c r="CT68">
        <f t="shared" si="52"/>
        <v>136.86144</v>
      </c>
      <c r="CU68">
        <f t="shared" si="53"/>
        <v>0</v>
      </c>
      <c r="CV68">
        <f t="shared" si="54"/>
        <v>2.784</v>
      </c>
      <c r="CW68">
        <f t="shared" si="55"/>
        <v>0.012</v>
      </c>
      <c r="CX68">
        <f t="shared" si="56"/>
        <v>0</v>
      </c>
      <c r="CY68">
        <f t="shared" si="57"/>
        <v>1108.18621</v>
      </c>
      <c r="CZ68">
        <f t="shared" si="58"/>
        <v>806.6305</v>
      </c>
      <c r="DE68" t="s">
        <v>126</v>
      </c>
      <c r="DF68" t="s">
        <v>126</v>
      </c>
      <c r="DG68" t="s">
        <v>126</v>
      </c>
      <c r="DI68" t="s">
        <v>126</v>
      </c>
      <c r="DJ68" t="s">
        <v>126</v>
      </c>
      <c r="DN68">
        <v>0</v>
      </c>
      <c r="DO68">
        <v>0</v>
      </c>
      <c r="DP68">
        <v>1</v>
      </c>
      <c r="DQ68">
        <v>1</v>
      </c>
      <c r="DR68">
        <v>1</v>
      </c>
      <c r="DS68">
        <v>1</v>
      </c>
      <c r="DT68">
        <v>1</v>
      </c>
      <c r="DU68">
        <v>1010</v>
      </c>
      <c r="DV68" t="s">
        <v>24</v>
      </c>
      <c r="DW68" t="s">
        <v>24</v>
      </c>
      <c r="DX68">
        <v>1</v>
      </c>
      <c r="EE68">
        <v>10677291</v>
      </c>
      <c r="EF68">
        <v>3</v>
      </c>
      <c r="EG68" t="s">
        <v>29</v>
      </c>
      <c r="EH68">
        <v>0</v>
      </c>
      <c r="EJ68">
        <v>2</v>
      </c>
      <c r="EK68">
        <v>57</v>
      </c>
      <c r="EL68" t="s">
        <v>30</v>
      </c>
      <c r="EM68" t="s">
        <v>31</v>
      </c>
      <c r="EO68" t="s">
        <v>127</v>
      </c>
      <c r="EP68" t="s">
        <v>136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2.32</v>
      </c>
      <c r="EX68">
        <v>0.01</v>
      </c>
      <c r="EY68">
        <v>0</v>
      </c>
    </row>
    <row r="69" spans="1:155" ht="12.75">
      <c r="A69">
        <v>17</v>
      </c>
      <c r="B69">
        <v>1</v>
      </c>
      <c r="C69">
        <f>ROW(SmtRes!A236)</f>
        <v>236</v>
      </c>
      <c r="D69">
        <f>ROW(EtalonRes!A236)</f>
        <v>236</v>
      </c>
      <c r="E69" t="s">
        <v>63</v>
      </c>
      <c r="F69" t="s">
        <v>141</v>
      </c>
      <c r="G69" t="s">
        <v>142</v>
      </c>
      <c r="H69" t="s">
        <v>24</v>
      </c>
      <c r="I69">
        <v>61</v>
      </c>
      <c r="J69">
        <v>0</v>
      </c>
      <c r="O69">
        <f t="shared" si="32"/>
        <v>23908.89</v>
      </c>
      <c r="P69">
        <f t="shared" si="33"/>
        <v>18033.87</v>
      </c>
      <c r="Q69">
        <f t="shared" si="34"/>
        <v>261.34</v>
      </c>
      <c r="R69">
        <f t="shared" si="35"/>
        <v>25.01</v>
      </c>
      <c r="S69">
        <f t="shared" si="36"/>
        <v>5613.68</v>
      </c>
      <c r="T69">
        <f t="shared" si="37"/>
        <v>0</v>
      </c>
      <c r="U69">
        <f t="shared" si="38"/>
        <v>114.192</v>
      </c>
      <c r="V69">
        <f t="shared" si="39"/>
        <v>0.29279999999999995</v>
      </c>
      <c r="W69">
        <f t="shared" si="40"/>
        <v>0</v>
      </c>
      <c r="X69">
        <f t="shared" si="41"/>
        <v>5035.35</v>
      </c>
      <c r="Y69">
        <f t="shared" si="42"/>
        <v>3665.15</v>
      </c>
      <c r="AA69">
        <v>0</v>
      </c>
      <c r="AB69">
        <f t="shared" si="43"/>
        <v>391.94898199999994</v>
      </c>
      <c r="AC69">
        <f>(SUM(SmtRes!BQ216:SmtRes!BQ236))</f>
        <v>295.63714999999996</v>
      </c>
      <c r="AD69">
        <f>(SUM(SmtRes!BR216:SmtRes!BR236))</f>
        <v>4.284311999999999</v>
      </c>
      <c r="AE69">
        <f>((SUM(SmtRes!BS216:SmtRes!BS236))*1)</f>
        <v>0.40999199999999997</v>
      </c>
      <c r="AF69">
        <f>((SUM(SmtRes!BT216:SmtRes!BT236))*1)</f>
        <v>92.02751999999998</v>
      </c>
      <c r="AG69">
        <f t="shared" si="44"/>
        <v>0</v>
      </c>
      <c r="AH69">
        <f>(SUM(SmtRes!BU216:SmtRes!BU236))</f>
        <v>1.8719999999999999</v>
      </c>
      <c r="AI69">
        <f>(SUM(SmtRes!BV216:SmtRes!BV236))</f>
        <v>0.0048</v>
      </c>
      <c r="AJ69">
        <f t="shared" si="45"/>
        <v>0</v>
      </c>
      <c r="AK69">
        <v>375.89700999999997</v>
      </c>
      <c r="AL69">
        <v>295.63714999999996</v>
      </c>
      <c r="AM69">
        <v>3.57026</v>
      </c>
      <c r="AN69">
        <v>0.34166</v>
      </c>
      <c r="AO69">
        <v>76.6896</v>
      </c>
      <c r="AP69">
        <v>0</v>
      </c>
      <c r="AQ69">
        <v>1.56</v>
      </c>
      <c r="AR69">
        <v>0.004</v>
      </c>
      <c r="AS69">
        <v>0</v>
      </c>
      <c r="AT69">
        <f t="shared" si="46"/>
        <v>89.3</v>
      </c>
      <c r="AU69">
        <f t="shared" si="47"/>
        <v>65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1</v>
      </c>
      <c r="BB69">
        <v>1</v>
      </c>
      <c r="BC69">
        <v>1</v>
      </c>
      <c r="BH69">
        <v>0</v>
      </c>
      <c r="BI69">
        <v>2</v>
      </c>
      <c r="BJ69" t="s">
        <v>143</v>
      </c>
      <c r="BM69">
        <v>57</v>
      </c>
      <c r="BN69">
        <v>0</v>
      </c>
      <c r="BO69" t="s">
        <v>144</v>
      </c>
      <c r="BP69">
        <v>1</v>
      </c>
      <c r="BQ69">
        <v>3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Z69">
        <v>95</v>
      </c>
      <c r="CA69">
        <v>65</v>
      </c>
      <c r="CF69">
        <v>0</v>
      </c>
      <c r="CG69">
        <v>0</v>
      </c>
      <c r="CM69">
        <v>0</v>
      </c>
      <c r="CN69" t="s">
        <v>125</v>
      </c>
      <c r="CO69">
        <v>0</v>
      </c>
      <c r="CP69">
        <f t="shared" si="48"/>
        <v>23908.89</v>
      </c>
      <c r="CQ69">
        <f t="shared" si="49"/>
        <v>295.63714999999996</v>
      </c>
      <c r="CR69">
        <f t="shared" si="50"/>
        <v>4.284311999999999</v>
      </c>
      <c r="CS69">
        <f t="shared" si="51"/>
        <v>0.40999199999999997</v>
      </c>
      <c r="CT69">
        <f t="shared" si="52"/>
        <v>92.02751999999998</v>
      </c>
      <c r="CU69">
        <f t="shared" si="53"/>
        <v>0</v>
      </c>
      <c r="CV69">
        <f t="shared" si="54"/>
        <v>1.8719999999999999</v>
      </c>
      <c r="CW69">
        <f t="shared" si="55"/>
        <v>0.0048</v>
      </c>
      <c r="CX69">
        <f t="shared" si="56"/>
        <v>0</v>
      </c>
      <c r="CY69">
        <f t="shared" si="57"/>
        <v>5035.350170000001</v>
      </c>
      <c r="CZ69">
        <f t="shared" si="58"/>
        <v>3665.1485000000002</v>
      </c>
      <c r="DE69" t="s">
        <v>126</v>
      </c>
      <c r="DF69" t="s">
        <v>126</v>
      </c>
      <c r="DG69" t="s">
        <v>126</v>
      </c>
      <c r="DI69" t="s">
        <v>126</v>
      </c>
      <c r="DJ69" t="s">
        <v>126</v>
      </c>
      <c r="DN69">
        <v>0</v>
      </c>
      <c r="DO69">
        <v>0</v>
      </c>
      <c r="DP69">
        <v>1</v>
      </c>
      <c r="DQ69">
        <v>1</v>
      </c>
      <c r="DR69">
        <v>1</v>
      </c>
      <c r="DS69">
        <v>1</v>
      </c>
      <c r="DT69">
        <v>1</v>
      </c>
      <c r="DU69">
        <v>1010</v>
      </c>
      <c r="DV69" t="s">
        <v>24</v>
      </c>
      <c r="DW69" t="s">
        <v>24</v>
      </c>
      <c r="DX69">
        <v>1</v>
      </c>
      <c r="EE69">
        <v>10677291</v>
      </c>
      <c r="EF69">
        <v>3</v>
      </c>
      <c r="EG69" t="s">
        <v>29</v>
      </c>
      <c r="EH69">
        <v>0</v>
      </c>
      <c r="EJ69">
        <v>2</v>
      </c>
      <c r="EK69">
        <v>57</v>
      </c>
      <c r="EL69" t="s">
        <v>30</v>
      </c>
      <c r="EM69" t="s">
        <v>31</v>
      </c>
      <c r="EO69" t="s">
        <v>127</v>
      </c>
      <c r="EP69" t="s">
        <v>136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1.56</v>
      </c>
      <c r="EX69">
        <v>0.004</v>
      </c>
      <c r="EY69">
        <v>0</v>
      </c>
    </row>
    <row r="70" spans="1:155" ht="12.75">
      <c r="A70">
        <v>17</v>
      </c>
      <c r="B70">
        <v>1</v>
      </c>
      <c r="C70">
        <f>ROW(SmtRes!A252)</f>
        <v>252</v>
      </c>
      <c r="D70">
        <f>ROW(EtalonRes!A252)</f>
        <v>252</v>
      </c>
      <c r="E70" t="s">
        <v>70</v>
      </c>
      <c r="F70" t="s">
        <v>145</v>
      </c>
      <c r="G70" t="s">
        <v>146</v>
      </c>
      <c r="H70" t="s">
        <v>147</v>
      </c>
      <c r="I70">
        <v>50</v>
      </c>
      <c r="J70">
        <v>0</v>
      </c>
      <c r="O70">
        <f t="shared" si="32"/>
        <v>197813.76</v>
      </c>
      <c r="P70">
        <f t="shared" si="33"/>
        <v>30442.09</v>
      </c>
      <c r="Q70">
        <f t="shared" si="34"/>
        <v>98013.71</v>
      </c>
      <c r="R70">
        <f t="shared" si="35"/>
        <v>55154</v>
      </c>
      <c r="S70">
        <f t="shared" si="36"/>
        <v>69357.96</v>
      </c>
      <c r="T70">
        <f t="shared" si="37"/>
        <v>0</v>
      </c>
      <c r="U70">
        <f t="shared" si="38"/>
        <v>1428</v>
      </c>
      <c r="V70">
        <f t="shared" si="39"/>
        <v>960</v>
      </c>
      <c r="W70">
        <f t="shared" si="40"/>
        <v>0</v>
      </c>
      <c r="X70">
        <f t="shared" si="41"/>
        <v>111189.18</v>
      </c>
      <c r="Y70">
        <f t="shared" si="42"/>
        <v>80932.77</v>
      </c>
      <c r="AA70">
        <v>0</v>
      </c>
      <c r="AB70">
        <f t="shared" si="43"/>
        <v>3956.2751800000005</v>
      </c>
      <c r="AC70">
        <f>(SUM(SmtRes!BQ237:SmtRes!BQ252))</f>
        <v>608.8418200000001</v>
      </c>
      <c r="AD70">
        <f>(SUM(SmtRes!BR237:SmtRes!BR252))</f>
        <v>1960.2741600000002</v>
      </c>
      <c r="AE70">
        <f>((SUM(SmtRes!BS237:SmtRes!BS252))*1)</f>
        <v>1103.07996</v>
      </c>
      <c r="AF70">
        <f>((SUM(SmtRes!BT237:SmtRes!BT252))*1)</f>
        <v>1387.1592</v>
      </c>
      <c r="AG70">
        <f t="shared" si="44"/>
        <v>0</v>
      </c>
      <c r="AH70">
        <f>(SUM(SmtRes!BU237:SmtRes!BU252))</f>
        <v>28.56</v>
      </c>
      <c r="AI70">
        <f>(SUM(SmtRes!BV237:SmtRes!BV252))</f>
        <v>19.2</v>
      </c>
      <c r="AJ70">
        <f t="shared" si="45"/>
        <v>0</v>
      </c>
      <c r="AK70">
        <v>3398.3696200000004</v>
      </c>
      <c r="AL70">
        <v>608.8418200000001</v>
      </c>
      <c r="AM70">
        <v>1633.5618000000002</v>
      </c>
      <c r="AN70">
        <v>919.2333000000001</v>
      </c>
      <c r="AO70">
        <v>1155.9660000000001</v>
      </c>
      <c r="AP70">
        <v>0</v>
      </c>
      <c r="AQ70">
        <v>23.8</v>
      </c>
      <c r="AR70">
        <v>16</v>
      </c>
      <c r="AS70">
        <v>0</v>
      </c>
      <c r="AT70">
        <f t="shared" si="46"/>
        <v>89.3</v>
      </c>
      <c r="AU70">
        <f t="shared" si="47"/>
        <v>65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1</v>
      </c>
      <c r="BB70">
        <v>1</v>
      </c>
      <c r="BC70">
        <v>1</v>
      </c>
      <c r="BH70">
        <v>0</v>
      </c>
      <c r="BI70">
        <v>2</v>
      </c>
      <c r="BJ70" t="s">
        <v>148</v>
      </c>
      <c r="BM70">
        <v>57</v>
      </c>
      <c r="BN70">
        <v>0</v>
      </c>
      <c r="BO70" t="s">
        <v>149</v>
      </c>
      <c r="BP70">
        <v>1</v>
      </c>
      <c r="BQ70">
        <v>3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Z70">
        <v>95</v>
      </c>
      <c r="CA70">
        <v>65</v>
      </c>
      <c r="CF70">
        <v>0</v>
      </c>
      <c r="CG70">
        <v>0</v>
      </c>
      <c r="CM70">
        <v>0</v>
      </c>
      <c r="CN70" t="s">
        <v>125</v>
      </c>
      <c r="CO70">
        <v>0</v>
      </c>
      <c r="CP70">
        <f t="shared" si="48"/>
        <v>197813.76</v>
      </c>
      <c r="CQ70">
        <f t="shared" si="49"/>
        <v>608.8418200000001</v>
      </c>
      <c r="CR70">
        <f t="shared" si="50"/>
        <v>1960.2741600000002</v>
      </c>
      <c r="CS70">
        <f t="shared" si="51"/>
        <v>1103.07996</v>
      </c>
      <c r="CT70">
        <f t="shared" si="52"/>
        <v>1387.1592</v>
      </c>
      <c r="CU70">
        <f t="shared" si="53"/>
        <v>0</v>
      </c>
      <c r="CV70">
        <f t="shared" si="54"/>
        <v>28.56</v>
      </c>
      <c r="CW70">
        <f t="shared" si="55"/>
        <v>19.2</v>
      </c>
      <c r="CX70">
        <f t="shared" si="56"/>
        <v>0</v>
      </c>
      <c r="CY70">
        <f t="shared" si="57"/>
        <v>111189.18028000002</v>
      </c>
      <c r="CZ70">
        <f t="shared" si="58"/>
        <v>80932.774</v>
      </c>
      <c r="DE70" t="s">
        <v>126</v>
      </c>
      <c r="DF70" t="s">
        <v>126</v>
      </c>
      <c r="DG70" t="s">
        <v>126</v>
      </c>
      <c r="DI70" t="s">
        <v>126</v>
      </c>
      <c r="DJ70" t="s">
        <v>126</v>
      </c>
      <c r="DN70">
        <v>0</v>
      </c>
      <c r="DO70">
        <v>0</v>
      </c>
      <c r="DP70">
        <v>1</v>
      </c>
      <c r="DQ70">
        <v>1</v>
      </c>
      <c r="DR70">
        <v>1</v>
      </c>
      <c r="DS70">
        <v>1</v>
      </c>
      <c r="DT70">
        <v>1</v>
      </c>
      <c r="DU70">
        <v>1003</v>
      </c>
      <c r="DV70" t="s">
        <v>147</v>
      </c>
      <c r="DW70" t="s">
        <v>147</v>
      </c>
      <c r="DX70">
        <v>100</v>
      </c>
      <c r="EE70">
        <v>10677291</v>
      </c>
      <c r="EF70">
        <v>3</v>
      </c>
      <c r="EG70" t="s">
        <v>29</v>
      </c>
      <c r="EH70">
        <v>0</v>
      </c>
      <c r="EJ70">
        <v>2</v>
      </c>
      <c r="EK70">
        <v>57</v>
      </c>
      <c r="EL70" t="s">
        <v>30</v>
      </c>
      <c r="EM70" t="s">
        <v>31</v>
      </c>
      <c r="EO70" t="s">
        <v>127</v>
      </c>
      <c r="EP70" t="s">
        <v>150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23.8</v>
      </c>
      <c r="EX70">
        <v>16</v>
      </c>
      <c r="EY70">
        <v>0</v>
      </c>
    </row>
    <row r="71" spans="1:155" ht="12.75">
      <c r="A71">
        <v>17</v>
      </c>
      <c r="B71">
        <v>1</v>
      </c>
      <c r="C71">
        <f>ROW(SmtRes!A268)</f>
        <v>268</v>
      </c>
      <c r="D71">
        <f>ROW(EtalonRes!A268)</f>
        <v>268</v>
      </c>
      <c r="E71" t="s">
        <v>75</v>
      </c>
      <c r="F71" t="s">
        <v>151</v>
      </c>
      <c r="G71" t="s">
        <v>152</v>
      </c>
      <c r="H71" t="s">
        <v>147</v>
      </c>
      <c r="I71">
        <v>5.02</v>
      </c>
      <c r="J71">
        <v>0</v>
      </c>
      <c r="O71">
        <f t="shared" si="32"/>
        <v>28364.25</v>
      </c>
      <c r="P71">
        <f t="shared" si="33"/>
        <v>3090.33</v>
      </c>
      <c r="Q71">
        <f t="shared" si="34"/>
        <v>15208.97</v>
      </c>
      <c r="R71">
        <f t="shared" si="35"/>
        <v>8407.33</v>
      </c>
      <c r="S71">
        <f t="shared" si="36"/>
        <v>10064.95</v>
      </c>
      <c r="T71">
        <f t="shared" si="37"/>
        <v>0</v>
      </c>
      <c r="U71">
        <f t="shared" si="38"/>
        <v>207.2256</v>
      </c>
      <c r="V71">
        <f t="shared" si="39"/>
        <v>146.3832</v>
      </c>
      <c r="W71">
        <f t="shared" si="40"/>
        <v>0</v>
      </c>
      <c r="X71">
        <f t="shared" si="41"/>
        <v>16495.75</v>
      </c>
      <c r="Y71">
        <f t="shared" si="42"/>
        <v>12006.98</v>
      </c>
      <c r="AA71">
        <v>0</v>
      </c>
      <c r="AB71">
        <f t="shared" si="43"/>
        <v>5650.2487</v>
      </c>
      <c r="AC71">
        <f>(SUM(SmtRes!BQ253:SmtRes!BQ268))</f>
        <v>615.60382</v>
      </c>
      <c r="AD71">
        <f>(SUM(SmtRes!BR253:SmtRes!BR268))</f>
        <v>3029.6752800000004</v>
      </c>
      <c r="AE71">
        <f>((SUM(SmtRes!BS253:SmtRes!BS268))*1)</f>
        <v>1674.76668</v>
      </c>
      <c r="AF71">
        <f>((SUM(SmtRes!BT253:SmtRes!BT268))*1)</f>
        <v>2004.9695999999997</v>
      </c>
      <c r="AG71">
        <f t="shared" si="44"/>
        <v>0</v>
      </c>
      <c r="AH71">
        <f>(SUM(SmtRes!BU253:SmtRes!BU268))</f>
        <v>41.28</v>
      </c>
      <c r="AI71">
        <f>(SUM(SmtRes!BV253:SmtRes!BV268))</f>
        <v>29.16</v>
      </c>
      <c r="AJ71">
        <f t="shared" si="45"/>
        <v>0</v>
      </c>
      <c r="AK71">
        <v>4811.14122</v>
      </c>
      <c r="AL71">
        <v>615.60382</v>
      </c>
      <c r="AM71">
        <v>2524.7294000000006</v>
      </c>
      <c r="AN71">
        <v>1395.6389000000001</v>
      </c>
      <c r="AO71">
        <v>1670.808</v>
      </c>
      <c r="AP71">
        <v>0</v>
      </c>
      <c r="AQ71">
        <v>34.4</v>
      </c>
      <c r="AR71">
        <v>24.3</v>
      </c>
      <c r="AS71">
        <v>0</v>
      </c>
      <c r="AT71">
        <f t="shared" si="46"/>
        <v>89.3</v>
      </c>
      <c r="AU71">
        <f t="shared" si="47"/>
        <v>65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1</v>
      </c>
      <c r="BB71">
        <v>1</v>
      </c>
      <c r="BC71">
        <v>1</v>
      </c>
      <c r="BH71">
        <v>0</v>
      </c>
      <c r="BI71">
        <v>2</v>
      </c>
      <c r="BJ71" t="s">
        <v>153</v>
      </c>
      <c r="BM71">
        <v>57</v>
      </c>
      <c r="BN71">
        <v>0</v>
      </c>
      <c r="BO71" t="s">
        <v>154</v>
      </c>
      <c r="BP71">
        <v>1</v>
      </c>
      <c r="BQ71">
        <v>3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Z71">
        <v>95</v>
      </c>
      <c r="CA71">
        <v>65</v>
      </c>
      <c r="CF71">
        <v>0</v>
      </c>
      <c r="CG71">
        <v>0</v>
      </c>
      <c r="CM71">
        <v>0</v>
      </c>
      <c r="CN71" t="s">
        <v>125</v>
      </c>
      <c r="CO71">
        <v>0</v>
      </c>
      <c r="CP71">
        <f t="shared" si="48"/>
        <v>28364.25</v>
      </c>
      <c r="CQ71">
        <f t="shared" si="49"/>
        <v>615.60382</v>
      </c>
      <c r="CR71">
        <f t="shared" si="50"/>
        <v>3029.6752800000004</v>
      </c>
      <c r="CS71">
        <f t="shared" si="51"/>
        <v>1674.76668</v>
      </c>
      <c r="CT71">
        <f t="shared" si="52"/>
        <v>2004.9695999999997</v>
      </c>
      <c r="CU71">
        <f t="shared" si="53"/>
        <v>0</v>
      </c>
      <c r="CV71">
        <f t="shared" si="54"/>
        <v>41.28</v>
      </c>
      <c r="CW71">
        <f t="shared" si="55"/>
        <v>29.16</v>
      </c>
      <c r="CX71">
        <f t="shared" si="56"/>
        <v>0</v>
      </c>
      <c r="CY71">
        <f t="shared" si="57"/>
        <v>16495.746039999998</v>
      </c>
      <c r="CZ71">
        <f t="shared" si="58"/>
        <v>12006.982</v>
      </c>
      <c r="DE71" t="s">
        <v>126</v>
      </c>
      <c r="DF71" t="s">
        <v>126</v>
      </c>
      <c r="DG71" t="s">
        <v>126</v>
      </c>
      <c r="DI71" t="s">
        <v>126</v>
      </c>
      <c r="DJ71" t="s">
        <v>126</v>
      </c>
      <c r="DN71">
        <v>0</v>
      </c>
      <c r="DO71">
        <v>0</v>
      </c>
      <c r="DP71">
        <v>1</v>
      </c>
      <c r="DQ71">
        <v>1</v>
      </c>
      <c r="DR71">
        <v>1</v>
      </c>
      <c r="DS71">
        <v>1</v>
      </c>
      <c r="DT71">
        <v>1</v>
      </c>
      <c r="DU71">
        <v>1003</v>
      </c>
      <c r="DV71" t="s">
        <v>147</v>
      </c>
      <c r="DW71" t="s">
        <v>147</v>
      </c>
      <c r="DX71">
        <v>100</v>
      </c>
      <c r="EE71">
        <v>10677291</v>
      </c>
      <c r="EF71">
        <v>3</v>
      </c>
      <c r="EG71" t="s">
        <v>29</v>
      </c>
      <c r="EH71">
        <v>0</v>
      </c>
      <c r="EJ71">
        <v>2</v>
      </c>
      <c r="EK71">
        <v>57</v>
      </c>
      <c r="EL71" t="s">
        <v>30</v>
      </c>
      <c r="EM71" t="s">
        <v>31</v>
      </c>
      <c r="EO71" t="s">
        <v>127</v>
      </c>
      <c r="EP71" t="s">
        <v>150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34.4</v>
      </c>
      <c r="EX71">
        <v>24.3</v>
      </c>
      <c r="EY71">
        <v>0</v>
      </c>
    </row>
    <row r="72" spans="1:155" ht="12.75">
      <c r="A72">
        <v>17</v>
      </c>
      <c r="B72">
        <v>1</v>
      </c>
      <c r="C72">
        <f>ROW(SmtRes!A280)</f>
        <v>280</v>
      </c>
      <c r="D72">
        <f>ROW(EtalonRes!A280)</f>
        <v>280</v>
      </c>
      <c r="E72" t="s">
        <v>80</v>
      </c>
      <c r="F72" t="s">
        <v>155</v>
      </c>
      <c r="G72" t="s">
        <v>156</v>
      </c>
      <c r="H72" t="s">
        <v>147</v>
      </c>
      <c r="I72">
        <v>34</v>
      </c>
      <c r="J72">
        <v>0</v>
      </c>
      <c r="O72">
        <f t="shared" si="32"/>
        <v>24810.51</v>
      </c>
      <c r="P72">
        <f t="shared" si="33"/>
        <v>10882.4</v>
      </c>
      <c r="Q72">
        <f t="shared" si="34"/>
        <v>571.75</v>
      </c>
      <c r="R72">
        <f t="shared" si="35"/>
        <v>139.4</v>
      </c>
      <c r="S72">
        <f t="shared" si="36"/>
        <v>13356.36</v>
      </c>
      <c r="T72">
        <f t="shared" si="37"/>
        <v>0</v>
      </c>
      <c r="U72">
        <f t="shared" si="38"/>
        <v>274.99199999999996</v>
      </c>
      <c r="V72">
        <f t="shared" si="39"/>
        <v>1.6320000000000001</v>
      </c>
      <c r="W72">
        <f t="shared" si="40"/>
        <v>0</v>
      </c>
      <c r="X72">
        <f t="shared" si="41"/>
        <v>12051.71</v>
      </c>
      <c r="Y72">
        <f t="shared" si="42"/>
        <v>8772.24</v>
      </c>
      <c r="AA72">
        <v>0</v>
      </c>
      <c r="AB72">
        <f t="shared" si="43"/>
        <v>729.72108</v>
      </c>
      <c r="AC72">
        <f>(SUM(SmtRes!BQ269:SmtRes!BQ280))</f>
        <v>320.0706</v>
      </c>
      <c r="AD72">
        <f>(SUM(SmtRes!BR269:SmtRes!BR280))</f>
        <v>16.81632</v>
      </c>
      <c r="AE72">
        <f>((SUM(SmtRes!BS269:SmtRes!BS280))*1)</f>
        <v>4.09992</v>
      </c>
      <c r="AF72">
        <f>((SUM(SmtRes!BT269:SmtRes!BT280))*1)</f>
        <v>392.83415999999994</v>
      </c>
      <c r="AG72">
        <f t="shared" si="44"/>
        <v>0</v>
      </c>
      <c r="AH72">
        <f>(SUM(SmtRes!BU269:SmtRes!BU280))</f>
        <v>8.088</v>
      </c>
      <c r="AI72">
        <f>(SUM(SmtRes!BV269:SmtRes!BV280))</f>
        <v>0.048</v>
      </c>
      <c r="AJ72">
        <f t="shared" si="45"/>
        <v>0</v>
      </c>
      <c r="AK72">
        <v>661.446</v>
      </c>
      <c r="AL72">
        <v>320.0706</v>
      </c>
      <c r="AM72">
        <v>14.0136</v>
      </c>
      <c r="AN72">
        <v>3.4166000000000003</v>
      </c>
      <c r="AO72">
        <v>327.3618</v>
      </c>
      <c r="AP72">
        <v>0</v>
      </c>
      <c r="AQ72">
        <v>6.74</v>
      </c>
      <c r="AR72">
        <v>0.04</v>
      </c>
      <c r="AS72">
        <v>0</v>
      </c>
      <c r="AT72">
        <f t="shared" si="46"/>
        <v>89.3</v>
      </c>
      <c r="AU72">
        <f t="shared" si="47"/>
        <v>65</v>
      </c>
      <c r="AV72">
        <v>1</v>
      </c>
      <c r="AW72">
        <v>1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1</v>
      </c>
      <c r="BH72">
        <v>0</v>
      </c>
      <c r="BI72">
        <v>2</v>
      </c>
      <c r="BJ72" t="s">
        <v>157</v>
      </c>
      <c r="BM72">
        <v>57</v>
      </c>
      <c r="BN72">
        <v>0</v>
      </c>
      <c r="BO72" t="s">
        <v>158</v>
      </c>
      <c r="BP72">
        <v>1</v>
      </c>
      <c r="BQ72">
        <v>3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Z72">
        <v>95</v>
      </c>
      <c r="CA72">
        <v>65</v>
      </c>
      <c r="CF72">
        <v>0</v>
      </c>
      <c r="CG72">
        <v>0</v>
      </c>
      <c r="CM72">
        <v>0</v>
      </c>
      <c r="CN72" t="s">
        <v>125</v>
      </c>
      <c r="CO72">
        <v>0</v>
      </c>
      <c r="CP72">
        <f t="shared" si="48"/>
        <v>24810.510000000002</v>
      </c>
      <c r="CQ72">
        <f t="shared" si="49"/>
        <v>320.0706</v>
      </c>
      <c r="CR72">
        <f t="shared" si="50"/>
        <v>16.81632</v>
      </c>
      <c r="CS72">
        <f t="shared" si="51"/>
        <v>4.09992</v>
      </c>
      <c r="CT72">
        <f t="shared" si="52"/>
        <v>392.83415999999994</v>
      </c>
      <c r="CU72">
        <f t="shared" si="53"/>
        <v>0</v>
      </c>
      <c r="CV72">
        <f t="shared" si="54"/>
        <v>8.088</v>
      </c>
      <c r="CW72">
        <f t="shared" si="55"/>
        <v>0.048</v>
      </c>
      <c r="CX72">
        <f t="shared" si="56"/>
        <v>0</v>
      </c>
      <c r="CY72">
        <f t="shared" si="57"/>
        <v>12051.71368</v>
      </c>
      <c r="CZ72">
        <f t="shared" si="58"/>
        <v>8772.244</v>
      </c>
      <c r="DE72" t="s">
        <v>126</v>
      </c>
      <c r="DF72" t="s">
        <v>126</v>
      </c>
      <c r="DG72" t="s">
        <v>126</v>
      </c>
      <c r="DI72" t="s">
        <v>126</v>
      </c>
      <c r="DJ72" t="s">
        <v>126</v>
      </c>
      <c r="DN72">
        <v>0</v>
      </c>
      <c r="DO72">
        <v>0</v>
      </c>
      <c r="DP72">
        <v>1</v>
      </c>
      <c r="DQ72">
        <v>1</v>
      </c>
      <c r="DR72">
        <v>1</v>
      </c>
      <c r="DS72">
        <v>1</v>
      </c>
      <c r="DT72">
        <v>1</v>
      </c>
      <c r="DU72">
        <v>1003</v>
      </c>
      <c r="DV72" t="s">
        <v>147</v>
      </c>
      <c r="DW72" t="s">
        <v>147</v>
      </c>
      <c r="DX72">
        <v>100</v>
      </c>
      <c r="EE72">
        <v>10677291</v>
      </c>
      <c r="EF72">
        <v>3</v>
      </c>
      <c r="EG72" t="s">
        <v>29</v>
      </c>
      <c r="EH72">
        <v>0</v>
      </c>
      <c r="EJ72">
        <v>2</v>
      </c>
      <c r="EK72">
        <v>57</v>
      </c>
      <c r="EL72" t="s">
        <v>30</v>
      </c>
      <c r="EM72" t="s">
        <v>31</v>
      </c>
      <c r="EO72" t="s">
        <v>127</v>
      </c>
      <c r="EP72" t="s">
        <v>159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6.74</v>
      </c>
      <c r="EX72">
        <v>0.04</v>
      </c>
      <c r="EY72">
        <v>0</v>
      </c>
    </row>
    <row r="73" spans="1:155" ht="12.75">
      <c r="A73">
        <v>17</v>
      </c>
      <c r="B73">
        <v>1</v>
      </c>
      <c r="C73">
        <f>ROW(SmtRes!A292)</f>
        <v>292</v>
      </c>
      <c r="D73">
        <f>ROW(EtalonRes!A292)</f>
        <v>292</v>
      </c>
      <c r="E73" t="s">
        <v>85</v>
      </c>
      <c r="F73" t="s">
        <v>160</v>
      </c>
      <c r="G73" t="s">
        <v>161</v>
      </c>
      <c r="H73" t="s">
        <v>147</v>
      </c>
      <c r="I73">
        <v>20</v>
      </c>
      <c r="J73">
        <v>0</v>
      </c>
      <c r="O73">
        <f t="shared" si="32"/>
        <v>16733.18</v>
      </c>
      <c r="P73">
        <f t="shared" si="33"/>
        <v>6898.29</v>
      </c>
      <c r="Q73">
        <f t="shared" si="34"/>
        <v>672.65</v>
      </c>
      <c r="R73">
        <f t="shared" si="35"/>
        <v>164</v>
      </c>
      <c r="S73">
        <f t="shared" si="36"/>
        <v>9162.24</v>
      </c>
      <c r="T73">
        <f t="shared" si="37"/>
        <v>0</v>
      </c>
      <c r="U73">
        <f t="shared" si="38"/>
        <v>188.64000000000001</v>
      </c>
      <c r="V73">
        <f t="shared" si="39"/>
        <v>1.92</v>
      </c>
      <c r="W73">
        <f t="shared" si="40"/>
        <v>0</v>
      </c>
      <c r="X73">
        <f t="shared" si="41"/>
        <v>8328.33</v>
      </c>
      <c r="Y73">
        <f t="shared" si="42"/>
        <v>6062.06</v>
      </c>
      <c r="AA73">
        <v>0</v>
      </c>
      <c r="AB73">
        <f t="shared" si="43"/>
        <v>836.6592800000001</v>
      </c>
      <c r="AC73">
        <f>(SUM(SmtRes!BQ281:SmtRes!BQ292))</f>
        <v>344.9144</v>
      </c>
      <c r="AD73">
        <f>(SUM(SmtRes!BR281:SmtRes!BR292))</f>
        <v>33.63264</v>
      </c>
      <c r="AE73">
        <f>((SUM(SmtRes!BS281:SmtRes!BS292))*1)</f>
        <v>8.19984</v>
      </c>
      <c r="AF73">
        <f>((SUM(SmtRes!BT281:SmtRes!BT292))*1)</f>
        <v>458.11224000000004</v>
      </c>
      <c r="AG73">
        <f t="shared" si="44"/>
        <v>0</v>
      </c>
      <c r="AH73">
        <f>(SUM(SmtRes!BU281:SmtRes!BU292))</f>
        <v>9.432</v>
      </c>
      <c r="AI73">
        <f>(SUM(SmtRes!BV281:SmtRes!BV292))</f>
        <v>0.096</v>
      </c>
      <c r="AJ73">
        <f t="shared" si="45"/>
        <v>0</v>
      </c>
      <c r="AK73">
        <v>754.7018</v>
      </c>
      <c r="AL73">
        <v>344.9144</v>
      </c>
      <c r="AM73">
        <v>28.0272</v>
      </c>
      <c r="AN73">
        <v>6.833200000000001</v>
      </c>
      <c r="AO73">
        <v>381.7602</v>
      </c>
      <c r="AP73">
        <v>0</v>
      </c>
      <c r="AQ73">
        <v>7.86</v>
      </c>
      <c r="AR73">
        <v>0.08</v>
      </c>
      <c r="AS73">
        <v>0</v>
      </c>
      <c r="AT73">
        <f t="shared" si="46"/>
        <v>89.3</v>
      </c>
      <c r="AU73">
        <f t="shared" si="47"/>
        <v>65</v>
      </c>
      <c r="AV73">
        <v>1</v>
      </c>
      <c r="AW73">
        <v>1</v>
      </c>
      <c r="AX73">
        <v>1</v>
      </c>
      <c r="AY73">
        <v>1</v>
      </c>
      <c r="AZ73">
        <v>1</v>
      </c>
      <c r="BA73">
        <v>1</v>
      </c>
      <c r="BB73">
        <v>1</v>
      </c>
      <c r="BC73">
        <v>1</v>
      </c>
      <c r="BH73">
        <v>0</v>
      </c>
      <c r="BI73">
        <v>2</v>
      </c>
      <c r="BJ73" t="s">
        <v>162</v>
      </c>
      <c r="BM73">
        <v>57</v>
      </c>
      <c r="BN73">
        <v>0</v>
      </c>
      <c r="BO73" t="s">
        <v>163</v>
      </c>
      <c r="BP73">
        <v>1</v>
      </c>
      <c r="BQ73">
        <v>3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Z73">
        <v>95</v>
      </c>
      <c r="CA73">
        <v>65</v>
      </c>
      <c r="CF73">
        <v>0</v>
      </c>
      <c r="CG73">
        <v>0</v>
      </c>
      <c r="CM73">
        <v>0</v>
      </c>
      <c r="CN73" t="s">
        <v>125</v>
      </c>
      <c r="CO73">
        <v>0</v>
      </c>
      <c r="CP73">
        <f t="shared" si="48"/>
        <v>16733.18</v>
      </c>
      <c r="CQ73">
        <f t="shared" si="49"/>
        <v>344.9144</v>
      </c>
      <c r="CR73">
        <f t="shared" si="50"/>
        <v>33.63264</v>
      </c>
      <c r="CS73">
        <f t="shared" si="51"/>
        <v>8.19984</v>
      </c>
      <c r="CT73">
        <f t="shared" si="52"/>
        <v>458.11224000000004</v>
      </c>
      <c r="CU73">
        <f t="shared" si="53"/>
        <v>0</v>
      </c>
      <c r="CV73">
        <f t="shared" si="54"/>
        <v>9.432</v>
      </c>
      <c r="CW73">
        <f t="shared" si="55"/>
        <v>0.096</v>
      </c>
      <c r="CX73">
        <f t="shared" si="56"/>
        <v>0</v>
      </c>
      <c r="CY73">
        <f t="shared" si="57"/>
        <v>8328.33232</v>
      </c>
      <c r="CZ73">
        <f t="shared" si="58"/>
        <v>6062.056</v>
      </c>
      <c r="DE73" t="s">
        <v>126</v>
      </c>
      <c r="DF73" t="s">
        <v>126</v>
      </c>
      <c r="DG73" t="s">
        <v>126</v>
      </c>
      <c r="DI73" t="s">
        <v>126</v>
      </c>
      <c r="DJ73" t="s">
        <v>126</v>
      </c>
      <c r="DN73">
        <v>0</v>
      </c>
      <c r="DO73">
        <v>0</v>
      </c>
      <c r="DP73">
        <v>1</v>
      </c>
      <c r="DQ73">
        <v>1</v>
      </c>
      <c r="DR73">
        <v>1</v>
      </c>
      <c r="DS73">
        <v>1</v>
      </c>
      <c r="DT73">
        <v>1</v>
      </c>
      <c r="DU73">
        <v>1003</v>
      </c>
      <c r="DV73" t="s">
        <v>147</v>
      </c>
      <c r="DW73" t="s">
        <v>147</v>
      </c>
      <c r="DX73">
        <v>100</v>
      </c>
      <c r="EE73">
        <v>10677291</v>
      </c>
      <c r="EF73">
        <v>3</v>
      </c>
      <c r="EG73" t="s">
        <v>29</v>
      </c>
      <c r="EH73">
        <v>0</v>
      </c>
      <c r="EJ73">
        <v>2</v>
      </c>
      <c r="EK73">
        <v>57</v>
      </c>
      <c r="EL73" t="s">
        <v>30</v>
      </c>
      <c r="EM73" t="s">
        <v>31</v>
      </c>
      <c r="EO73" t="s">
        <v>127</v>
      </c>
      <c r="EP73" t="s">
        <v>159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7.86</v>
      </c>
      <c r="EX73">
        <v>0.08</v>
      </c>
      <c r="EY73">
        <v>0</v>
      </c>
    </row>
    <row r="74" spans="1:155" ht="12.75">
      <c r="A74">
        <v>17</v>
      </c>
      <c r="B74">
        <v>1</v>
      </c>
      <c r="C74">
        <f>ROW(SmtRes!A304)</f>
        <v>304</v>
      </c>
      <c r="D74">
        <f>ROW(EtalonRes!A304)</f>
        <v>304</v>
      </c>
      <c r="E74" t="s">
        <v>90</v>
      </c>
      <c r="F74" t="s">
        <v>164</v>
      </c>
      <c r="G74" t="s">
        <v>165</v>
      </c>
      <c r="H74" t="s">
        <v>147</v>
      </c>
      <c r="I74">
        <v>1.02</v>
      </c>
      <c r="J74">
        <v>0</v>
      </c>
      <c r="O74">
        <f t="shared" si="32"/>
        <v>1086.63</v>
      </c>
      <c r="P74">
        <f t="shared" si="33"/>
        <v>352.18</v>
      </c>
      <c r="Q74">
        <f t="shared" si="34"/>
        <v>68.61</v>
      </c>
      <c r="R74">
        <f t="shared" si="35"/>
        <v>16.73</v>
      </c>
      <c r="S74">
        <f t="shared" si="36"/>
        <v>665.84</v>
      </c>
      <c r="T74">
        <f t="shared" si="37"/>
        <v>0</v>
      </c>
      <c r="U74">
        <f t="shared" si="38"/>
        <v>13.7088</v>
      </c>
      <c r="V74">
        <f t="shared" si="39"/>
        <v>0.19584000000000001</v>
      </c>
      <c r="W74">
        <f t="shared" si="40"/>
        <v>0</v>
      </c>
      <c r="X74">
        <f t="shared" si="41"/>
        <v>609.54</v>
      </c>
      <c r="Y74">
        <f t="shared" si="42"/>
        <v>443.67</v>
      </c>
      <c r="AA74">
        <v>0</v>
      </c>
      <c r="AB74">
        <f t="shared" si="43"/>
        <v>1065.3208399999999</v>
      </c>
      <c r="AC74">
        <f>(SUM(SmtRes!BQ293:SmtRes!BQ304))</f>
        <v>345.27475999999996</v>
      </c>
      <c r="AD74">
        <f>(SUM(SmtRes!BR293:SmtRes!BR304))</f>
        <v>67.26528</v>
      </c>
      <c r="AE74">
        <f>((SUM(SmtRes!BS293:SmtRes!BS304))*1)</f>
        <v>16.39968</v>
      </c>
      <c r="AF74">
        <f>((SUM(SmtRes!BT293:SmtRes!BT304))*1)</f>
        <v>652.7808</v>
      </c>
      <c r="AG74">
        <f t="shared" si="44"/>
        <v>0</v>
      </c>
      <c r="AH74">
        <f>(SUM(SmtRes!BU293:SmtRes!BU304))</f>
        <v>13.44</v>
      </c>
      <c r="AI74">
        <f>(SUM(SmtRes!BV293:SmtRes!BV304))</f>
        <v>0.192</v>
      </c>
      <c r="AJ74">
        <f t="shared" si="45"/>
        <v>0</v>
      </c>
      <c r="AK74">
        <v>945.3131599999999</v>
      </c>
      <c r="AL74">
        <v>345.27475999999996</v>
      </c>
      <c r="AM74">
        <v>56.0544</v>
      </c>
      <c r="AN74">
        <v>13.666400000000001</v>
      </c>
      <c r="AO74">
        <v>543.9839999999999</v>
      </c>
      <c r="AP74">
        <v>0</v>
      </c>
      <c r="AQ74">
        <v>11.2</v>
      </c>
      <c r="AR74">
        <v>0.16</v>
      </c>
      <c r="AS74">
        <v>0</v>
      </c>
      <c r="AT74">
        <f t="shared" si="46"/>
        <v>89.3</v>
      </c>
      <c r="AU74">
        <f t="shared" si="47"/>
        <v>65</v>
      </c>
      <c r="AV74">
        <v>1</v>
      </c>
      <c r="AW74">
        <v>1</v>
      </c>
      <c r="AX74">
        <v>1</v>
      </c>
      <c r="AY74">
        <v>1</v>
      </c>
      <c r="AZ74">
        <v>1</v>
      </c>
      <c r="BA74">
        <v>1</v>
      </c>
      <c r="BB74">
        <v>1</v>
      </c>
      <c r="BC74">
        <v>1</v>
      </c>
      <c r="BH74">
        <v>0</v>
      </c>
      <c r="BI74">
        <v>2</v>
      </c>
      <c r="BJ74" t="s">
        <v>166</v>
      </c>
      <c r="BM74">
        <v>57</v>
      </c>
      <c r="BN74">
        <v>0</v>
      </c>
      <c r="BO74" t="s">
        <v>167</v>
      </c>
      <c r="BP74">
        <v>1</v>
      </c>
      <c r="BQ74">
        <v>3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Z74">
        <v>95</v>
      </c>
      <c r="CA74">
        <v>65</v>
      </c>
      <c r="CF74">
        <v>0</v>
      </c>
      <c r="CG74">
        <v>0</v>
      </c>
      <c r="CM74">
        <v>0</v>
      </c>
      <c r="CN74" t="s">
        <v>125</v>
      </c>
      <c r="CO74">
        <v>0</v>
      </c>
      <c r="CP74">
        <f t="shared" si="48"/>
        <v>1086.63</v>
      </c>
      <c r="CQ74">
        <f t="shared" si="49"/>
        <v>345.27475999999996</v>
      </c>
      <c r="CR74">
        <f t="shared" si="50"/>
        <v>67.26528</v>
      </c>
      <c r="CS74">
        <f t="shared" si="51"/>
        <v>16.39968</v>
      </c>
      <c r="CT74">
        <f t="shared" si="52"/>
        <v>652.7808</v>
      </c>
      <c r="CU74">
        <f t="shared" si="53"/>
        <v>0</v>
      </c>
      <c r="CV74">
        <f t="shared" si="54"/>
        <v>13.44</v>
      </c>
      <c r="CW74">
        <f t="shared" si="55"/>
        <v>0.192</v>
      </c>
      <c r="CX74">
        <f t="shared" si="56"/>
        <v>0</v>
      </c>
      <c r="CY74">
        <f t="shared" si="57"/>
        <v>609.53501</v>
      </c>
      <c r="CZ74">
        <f t="shared" si="58"/>
        <v>443.6705</v>
      </c>
      <c r="DE74" t="s">
        <v>126</v>
      </c>
      <c r="DF74" t="s">
        <v>126</v>
      </c>
      <c r="DG74" t="s">
        <v>126</v>
      </c>
      <c r="DI74" t="s">
        <v>126</v>
      </c>
      <c r="DJ74" t="s">
        <v>126</v>
      </c>
      <c r="DN74">
        <v>0</v>
      </c>
      <c r="DO74">
        <v>0</v>
      </c>
      <c r="DP74">
        <v>1</v>
      </c>
      <c r="DQ74">
        <v>1</v>
      </c>
      <c r="DR74">
        <v>1</v>
      </c>
      <c r="DS74">
        <v>1</v>
      </c>
      <c r="DT74">
        <v>1</v>
      </c>
      <c r="DU74">
        <v>1003</v>
      </c>
      <c r="DV74" t="s">
        <v>147</v>
      </c>
      <c r="DW74" t="s">
        <v>147</v>
      </c>
      <c r="DX74">
        <v>100</v>
      </c>
      <c r="EE74">
        <v>10677291</v>
      </c>
      <c r="EF74">
        <v>3</v>
      </c>
      <c r="EG74" t="s">
        <v>29</v>
      </c>
      <c r="EH74">
        <v>0</v>
      </c>
      <c r="EJ74">
        <v>2</v>
      </c>
      <c r="EK74">
        <v>57</v>
      </c>
      <c r="EL74" t="s">
        <v>30</v>
      </c>
      <c r="EM74" t="s">
        <v>31</v>
      </c>
      <c r="EO74" t="s">
        <v>127</v>
      </c>
      <c r="EP74" t="s">
        <v>159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11.2</v>
      </c>
      <c r="EX74">
        <v>0.16</v>
      </c>
      <c r="EY74">
        <v>0</v>
      </c>
    </row>
    <row r="75" spans="1:155" ht="12.75">
      <c r="A75">
        <v>17</v>
      </c>
      <c r="B75">
        <v>1</v>
      </c>
      <c r="C75">
        <f>ROW(SmtRes!A314)</f>
        <v>314</v>
      </c>
      <c r="D75">
        <f>ROW(EtalonRes!A314)</f>
        <v>314</v>
      </c>
      <c r="E75" t="s">
        <v>168</v>
      </c>
      <c r="F75" t="s">
        <v>169</v>
      </c>
      <c r="G75" t="s">
        <v>170</v>
      </c>
      <c r="H75" t="s">
        <v>147</v>
      </c>
      <c r="I75">
        <v>10</v>
      </c>
      <c r="J75">
        <v>0</v>
      </c>
      <c r="O75">
        <f t="shared" si="32"/>
        <v>4286.25</v>
      </c>
      <c r="P75">
        <f t="shared" si="33"/>
        <v>2867.47</v>
      </c>
      <c r="Q75">
        <f t="shared" si="34"/>
        <v>84.08</v>
      </c>
      <c r="R75">
        <f t="shared" si="35"/>
        <v>20.5</v>
      </c>
      <c r="S75">
        <f t="shared" si="36"/>
        <v>1334.7</v>
      </c>
      <c r="T75">
        <f t="shared" si="37"/>
        <v>0</v>
      </c>
      <c r="U75">
        <f t="shared" si="38"/>
        <v>27.479999999999997</v>
      </c>
      <c r="V75">
        <f t="shared" si="39"/>
        <v>0.24</v>
      </c>
      <c r="W75">
        <f t="shared" si="40"/>
        <v>0</v>
      </c>
      <c r="X75">
        <f t="shared" si="41"/>
        <v>1210.19</v>
      </c>
      <c r="Y75">
        <f t="shared" si="42"/>
        <v>880.88</v>
      </c>
      <c r="AA75">
        <v>0</v>
      </c>
      <c r="AB75">
        <f t="shared" si="43"/>
        <v>428.6251199999999</v>
      </c>
      <c r="AC75">
        <f>(SUM(SmtRes!BQ305:SmtRes!BQ314))</f>
        <v>286.74659999999994</v>
      </c>
      <c r="AD75">
        <f>(SUM(SmtRes!BR305:SmtRes!BR314))</f>
        <v>8.40816</v>
      </c>
      <c r="AE75">
        <f>((SUM(SmtRes!BS305:SmtRes!BS314))*1)</f>
        <v>2.04996</v>
      </c>
      <c r="AF75">
        <f>((SUM(SmtRes!BT305:SmtRes!BT314))*1)</f>
        <v>133.47036</v>
      </c>
      <c r="AG75">
        <f t="shared" si="44"/>
        <v>0</v>
      </c>
      <c r="AH75">
        <f>(SUM(SmtRes!BU305:SmtRes!BU314))</f>
        <v>2.7479999999999998</v>
      </c>
      <c r="AI75">
        <f>(SUM(SmtRes!BV305:SmtRes!BV314))</f>
        <v>0.024</v>
      </c>
      <c r="AJ75">
        <f t="shared" si="45"/>
        <v>0</v>
      </c>
      <c r="AK75">
        <v>404.97869999999995</v>
      </c>
      <c r="AL75">
        <v>286.74659999999994</v>
      </c>
      <c r="AM75">
        <v>7.0068</v>
      </c>
      <c r="AN75">
        <v>1.7083000000000002</v>
      </c>
      <c r="AO75">
        <v>111.2253</v>
      </c>
      <c r="AP75">
        <v>0</v>
      </c>
      <c r="AQ75">
        <v>2.29</v>
      </c>
      <c r="AR75">
        <v>0.02</v>
      </c>
      <c r="AS75">
        <v>0</v>
      </c>
      <c r="AT75">
        <f t="shared" si="46"/>
        <v>89.3</v>
      </c>
      <c r="AU75">
        <f t="shared" si="47"/>
        <v>65</v>
      </c>
      <c r="AV75">
        <v>1</v>
      </c>
      <c r="AW75">
        <v>1</v>
      </c>
      <c r="AX75">
        <v>1</v>
      </c>
      <c r="AY75">
        <v>1</v>
      </c>
      <c r="AZ75">
        <v>1</v>
      </c>
      <c r="BA75">
        <v>1</v>
      </c>
      <c r="BB75">
        <v>1</v>
      </c>
      <c r="BC75">
        <v>1</v>
      </c>
      <c r="BH75">
        <v>0</v>
      </c>
      <c r="BI75">
        <v>2</v>
      </c>
      <c r="BJ75" t="s">
        <v>171</v>
      </c>
      <c r="BM75">
        <v>57</v>
      </c>
      <c r="BN75">
        <v>0</v>
      </c>
      <c r="BO75" t="s">
        <v>172</v>
      </c>
      <c r="BP75">
        <v>1</v>
      </c>
      <c r="BQ75">
        <v>3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Z75">
        <v>95</v>
      </c>
      <c r="CA75">
        <v>65</v>
      </c>
      <c r="CF75">
        <v>0</v>
      </c>
      <c r="CG75">
        <v>0</v>
      </c>
      <c r="CM75">
        <v>0</v>
      </c>
      <c r="CN75" t="s">
        <v>125</v>
      </c>
      <c r="CO75">
        <v>0</v>
      </c>
      <c r="CP75">
        <f t="shared" si="48"/>
        <v>4286.25</v>
      </c>
      <c r="CQ75">
        <f t="shared" si="49"/>
        <v>286.74659999999994</v>
      </c>
      <c r="CR75">
        <f t="shared" si="50"/>
        <v>8.40816</v>
      </c>
      <c r="CS75">
        <f t="shared" si="51"/>
        <v>2.04996</v>
      </c>
      <c r="CT75">
        <f t="shared" si="52"/>
        <v>133.47036</v>
      </c>
      <c r="CU75">
        <f t="shared" si="53"/>
        <v>0</v>
      </c>
      <c r="CV75">
        <f t="shared" si="54"/>
        <v>2.7479999999999998</v>
      </c>
      <c r="CW75">
        <f t="shared" si="55"/>
        <v>0.024</v>
      </c>
      <c r="CX75">
        <f t="shared" si="56"/>
        <v>0</v>
      </c>
      <c r="CY75">
        <f t="shared" si="57"/>
        <v>1210.1936</v>
      </c>
      <c r="CZ75">
        <f t="shared" si="58"/>
        <v>880.88</v>
      </c>
      <c r="DE75" t="s">
        <v>126</v>
      </c>
      <c r="DF75" t="s">
        <v>126</v>
      </c>
      <c r="DG75" t="s">
        <v>126</v>
      </c>
      <c r="DI75" t="s">
        <v>126</v>
      </c>
      <c r="DJ75" t="s">
        <v>126</v>
      </c>
      <c r="DN75">
        <v>0</v>
      </c>
      <c r="DO75">
        <v>0</v>
      </c>
      <c r="DP75">
        <v>1</v>
      </c>
      <c r="DQ75">
        <v>1</v>
      </c>
      <c r="DR75">
        <v>1</v>
      </c>
      <c r="DS75">
        <v>1</v>
      </c>
      <c r="DT75">
        <v>1</v>
      </c>
      <c r="DU75">
        <v>1003</v>
      </c>
      <c r="DV75" t="s">
        <v>147</v>
      </c>
      <c r="DW75" t="s">
        <v>147</v>
      </c>
      <c r="DX75">
        <v>100</v>
      </c>
      <c r="EE75">
        <v>10677291</v>
      </c>
      <c r="EF75">
        <v>3</v>
      </c>
      <c r="EG75" t="s">
        <v>29</v>
      </c>
      <c r="EH75">
        <v>0</v>
      </c>
      <c r="EJ75">
        <v>2</v>
      </c>
      <c r="EK75">
        <v>57</v>
      </c>
      <c r="EL75" t="s">
        <v>30</v>
      </c>
      <c r="EM75" t="s">
        <v>31</v>
      </c>
      <c r="EO75" t="s">
        <v>127</v>
      </c>
      <c r="EP75" t="s">
        <v>159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2.29</v>
      </c>
      <c r="EX75">
        <v>0.02</v>
      </c>
      <c r="EY75">
        <v>0</v>
      </c>
    </row>
    <row r="76" spans="1:155" ht="12.75">
      <c r="A76">
        <v>17</v>
      </c>
      <c r="B76">
        <v>1</v>
      </c>
      <c r="C76">
        <f>ROW(SmtRes!A324)</f>
        <v>324</v>
      </c>
      <c r="D76">
        <f>ROW(EtalonRes!A324)</f>
        <v>324</v>
      </c>
      <c r="E76" t="s">
        <v>173</v>
      </c>
      <c r="F76" t="s">
        <v>174</v>
      </c>
      <c r="G76" t="s">
        <v>175</v>
      </c>
      <c r="H76" t="s">
        <v>147</v>
      </c>
      <c r="I76">
        <v>4.48</v>
      </c>
      <c r="J76">
        <v>0</v>
      </c>
      <c r="O76">
        <f t="shared" si="32"/>
        <v>3163.73</v>
      </c>
      <c r="P76">
        <f t="shared" si="33"/>
        <v>1397.54</v>
      </c>
      <c r="Q76">
        <f t="shared" si="34"/>
        <v>301.35</v>
      </c>
      <c r="R76">
        <f t="shared" si="35"/>
        <v>73.47</v>
      </c>
      <c r="S76">
        <f t="shared" si="36"/>
        <v>1464.84</v>
      </c>
      <c r="T76">
        <f t="shared" si="37"/>
        <v>0</v>
      </c>
      <c r="U76">
        <f t="shared" si="38"/>
        <v>30.159360000000003</v>
      </c>
      <c r="V76">
        <f t="shared" si="39"/>
        <v>0.8601600000000001</v>
      </c>
      <c r="W76">
        <f t="shared" si="40"/>
        <v>0</v>
      </c>
      <c r="X76">
        <f t="shared" si="41"/>
        <v>1373.71</v>
      </c>
      <c r="Y76">
        <f t="shared" si="42"/>
        <v>999.9</v>
      </c>
      <c r="AA76">
        <v>0</v>
      </c>
      <c r="AB76">
        <f t="shared" si="43"/>
        <v>706.18928</v>
      </c>
      <c r="AC76">
        <f>(SUM(SmtRes!BQ315:SmtRes!BQ324))</f>
        <v>311.95075999999995</v>
      </c>
      <c r="AD76">
        <f>(SUM(SmtRes!BR315:SmtRes!BR324))</f>
        <v>67.26528</v>
      </c>
      <c r="AE76">
        <f>((SUM(SmtRes!BS315:SmtRes!BS324))*1)</f>
        <v>16.39968</v>
      </c>
      <c r="AF76">
        <f>((SUM(SmtRes!BT315:SmtRes!BT324))*1)</f>
        <v>326.97324000000003</v>
      </c>
      <c r="AG76">
        <f t="shared" si="44"/>
        <v>0</v>
      </c>
      <c r="AH76">
        <f>(SUM(SmtRes!BU315:SmtRes!BU324))</f>
        <v>6.732</v>
      </c>
      <c r="AI76">
        <f>(SUM(SmtRes!BV315:SmtRes!BV324))</f>
        <v>0.192</v>
      </c>
      <c r="AJ76">
        <f t="shared" si="45"/>
        <v>0</v>
      </c>
      <c r="AK76">
        <v>640.48286</v>
      </c>
      <c r="AL76">
        <v>311.95075999999995</v>
      </c>
      <c r="AM76">
        <v>56.0544</v>
      </c>
      <c r="AN76">
        <v>13.666400000000001</v>
      </c>
      <c r="AO76">
        <v>272.4777</v>
      </c>
      <c r="AP76">
        <v>0</v>
      </c>
      <c r="AQ76">
        <v>5.61</v>
      </c>
      <c r="AR76">
        <v>0.16</v>
      </c>
      <c r="AS76">
        <v>0</v>
      </c>
      <c r="AT76">
        <f t="shared" si="46"/>
        <v>89.3</v>
      </c>
      <c r="AU76">
        <f t="shared" si="47"/>
        <v>65</v>
      </c>
      <c r="AV76">
        <v>1</v>
      </c>
      <c r="AW76">
        <v>1</v>
      </c>
      <c r="AX76">
        <v>1</v>
      </c>
      <c r="AY76">
        <v>1</v>
      </c>
      <c r="AZ76">
        <v>1</v>
      </c>
      <c r="BA76">
        <v>1</v>
      </c>
      <c r="BB76">
        <v>1</v>
      </c>
      <c r="BC76">
        <v>1</v>
      </c>
      <c r="BH76">
        <v>0</v>
      </c>
      <c r="BI76">
        <v>2</v>
      </c>
      <c r="BJ76" t="s">
        <v>176</v>
      </c>
      <c r="BM76">
        <v>57</v>
      </c>
      <c r="BN76">
        <v>0</v>
      </c>
      <c r="BO76" t="s">
        <v>177</v>
      </c>
      <c r="BP76">
        <v>1</v>
      </c>
      <c r="BQ76">
        <v>3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Z76">
        <v>95</v>
      </c>
      <c r="CA76">
        <v>65</v>
      </c>
      <c r="CF76">
        <v>0</v>
      </c>
      <c r="CG76">
        <v>0</v>
      </c>
      <c r="CM76">
        <v>0</v>
      </c>
      <c r="CN76" t="s">
        <v>125</v>
      </c>
      <c r="CO76">
        <v>0</v>
      </c>
      <c r="CP76">
        <f t="shared" si="48"/>
        <v>3163.7299999999996</v>
      </c>
      <c r="CQ76">
        <f t="shared" si="49"/>
        <v>311.95075999999995</v>
      </c>
      <c r="CR76">
        <f t="shared" si="50"/>
        <v>67.26528</v>
      </c>
      <c r="CS76">
        <f t="shared" si="51"/>
        <v>16.39968</v>
      </c>
      <c r="CT76">
        <f t="shared" si="52"/>
        <v>326.97324000000003</v>
      </c>
      <c r="CU76">
        <f t="shared" si="53"/>
        <v>0</v>
      </c>
      <c r="CV76">
        <f t="shared" si="54"/>
        <v>6.732</v>
      </c>
      <c r="CW76">
        <f t="shared" si="55"/>
        <v>0.192</v>
      </c>
      <c r="CX76">
        <f t="shared" si="56"/>
        <v>0</v>
      </c>
      <c r="CY76">
        <f t="shared" si="57"/>
        <v>1373.7108299999998</v>
      </c>
      <c r="CZ76">
        <f t="shared" si="58"/>
        <v>999.9014999999999</v>
      </c>
      <c r="DE76" t="s">
        <v>126</v>
      </c>
      <c r="DF76" t="s">
        <v>126</v>
      </c>
      <c r="DG76" t="s">
        <v>126</v>
      </c>
      <c r="DI76" t="s">
        <v>126</v>
      </c>
      <c r="DJ76" t="s">
        <v>126</v>
      </c>
      <c r="DN76">
        <v>0</v>
      </c>
      <c r="DO76">
        <v>0</v>
      </c>
      <c r="DP76">
        <v>1</v>
      </c>
      <c r="DQ76">
        <v>1</v>
      </c>
      <c r="DR76">
        <v>1</v>
      </c>
      <c r="DS76">
        <v>1</v>
      </c>
      <c r="DT76">
        <v>1</v>
      </c>
      <c r="DU76">
        <v>1003</v>
      </c>
      <c r="DV76" t="s">
        <v>147</v>
      </c>
      <c r="DW76" t="s">
        <v>147</v>
      </c>
      <c r="DX76">
        <v>100</v>
      </c>
      <c r="EE76">
        <v>10677291</v>
      </c>
      <c r="EF76">
        <v>3</v>
      </c>
      <c r="EG76" t="s">
        <v>29</v>
      </c>
      <c r="EH76">
        <v>0</v>
      </c>
      <c r="EJ76">
        <v>2</v>
      </c>
      <c r="EK76">
        <v>57</v>
      </c>
      <c r="EL76" t="s">
        <v>30</v>
      </c>
      <c r="EM76" t="s">
        <v>31</v>
      </c>
      <c r="EO76" t="s">
        <v>127</v>
      </c>
      <c r="EP76" t="s">
        <v>159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5.61</v>
      </c>
      <c r="EX76">
        <v>0.16</v>
      </c>
      <c r="EY76">
        <v>0</v>
      </c>
    </row>
    <row r="77" spans="1:155" ht="12.75">
      <c r="A77">
        <v>17</v>
      </c>
      <c r="B77">
        <v>1</v>
      </c>
      <c r="C77">
        <f>ROW(SmtRes!A336)</f>
        <v>336</v>
      </c>
      <c r="D77">
        <f>ROW(EtalonRes!A336)</f>
        <v>336</v>
      </c>
      <c r="E77" t="s">
        <v>178</v>
      </c>
      <c r="F77" t="s">
        <v>179</v>
      </c>
      <c r="G77" t="s">
        <v>180</v>
      </c>
      <c r="H77" t="s">
        <v>66</v>
      </c>
      <c r="I77">
        <v>0.21</v>
      </c>
      <c r="J77">
        <v>0</v>
      </c>
      <c r="O77">
        <f t="shared" si="32"/>
        <v>2927.42</v>
      </c>
      <c r="P77">
        <f t="shared" si="33"/>
        <v>762.98</v>
      </c>
      <c r="Q77">
        <f t="shared" si="34"/>
        <v>1356.12</v>
      </c>
      <c r="R77">
        <f t="shared" si="35"/>
        <v>812.86</v>
      </c>
      <c r="S77">
        <f t="shared" si="36"/>
        <v>808.32</v>
      </c>
      <c r="T77">
        <f t="shared" si="37"/>
        <v>0</v>
      </c>
      <c r="U77">
        <f t="shared" si="38"/>
        <v>15.7752</v>
      </c>
      <c r="V77">
        <f t="shared" si="39"/>
        <v>14.238</v>
      </c>
      <c r="W77">
        <f t="shared" si="40"/>
        <v>0</v>
      </c>
      <c r="X77">
        <f t="shared" si="41"/>
        <v>1447.71</v>
      </c>
      <c r="Y77">
        <f t="shared" si="42"/>
        <v>1053.77</v>
      </c>
      <c r="AA77">
        <v>0</v>
      </c>
      <c r="AB77">
        <f t="shared" si="43"/>
        <v>13940.058187999999</v>
      </c>
      <c r="AC77">
        <f>(SUM(SmtRes!BQ325:SmtRes!BQ336))</f>
        <v>3633.2173880000005</v>
      </c>
      <c r="AD77">
        <f>(SUM(SmtRes!BR325:SmtRes!BR336))</f>
        <v>6457.691999999998</v>
      </c>
      <c r="AE77">
        <f>((SUM(SmtRes!BS325:SmtRes!BS336))*1)</f>
        <v>3870.7439999999992</v>
      </c>
      <c r="AF77">
        <f>((SUM(SmtRes!BT325:SmtRes!BT336))*1)</f>
        <v>3849.1488000000004</v>
      </c>
      <c r="AG77">
        <f t="shared" si="44"/>
        <v>0</v>
      </c>
      <c r="AH77">
        <f>(SUM(SmtRes!BU325:SmtRes!BU336))</f>
        <v>75.12</v>
      </c>
      <c r="AI77">
        <f>(SUM(SmtRes!BV325:SmtRes!BV336))</f>
        <v>67.8</v>
      </c>
      <c r="AJ77">
        <f t="shared" si="45"/>
        <v>0</v>
      </c>
      <c r="AK77">
        <v>12222.251388</v>
      </c>
      <c r="AL77">
        <v>3633.2173880000005</v>
      </c>
      <c r="AM77">
        <v>5381.41</v>
      </c>
      <c r="AN77">
        <v>3225.62</v>
      </c>
      <c r="AO77">
        <v>3207.6240000000003</v>
      </c>
      <c r="AP77">
        <v>0</v>
      </c>
      <c r="AQ77">
        <v>62.6</v>
      </c>
      <c r="AR77">
        <v>56.5</v>
      </c>
      <c r="AS77">
        <v>0</v>
      </c>
      <c r="AT77">
        <f t="shared" si="46"/>
        <v>89.3</v>
      </c>
      <c r="AU77">
        <f t="shared" si="47"/>
        <v>65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1</v>
      </c>
      <c r="BB77">
        <v>1</v>
      </c>
      <c r="BC77">
        <v>1</v>
      </c>
      <c r="BH77">
        <v>0</v>
      </c>
      <c r="BI77">
        <v>2</v>
      </c>
      <c r="BJ77" t="s">
        <v>181</v>
      </c>
      <c r="BM77">
        <v>57</v>
      </c>
      <c r="BN77">
        <v>0</v>
      </c>
      <c r="BO77" t="s">
        <v>182</v>
      </c>
      <c r="BP77">
        <v>1</v>
      </c>
      <c r="BQ77">
        <v>3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95</v>
      </c>
      <c r="CA77">
        <v>65</v>
      </c>
      <c r="CF77">
        <v>0</v>
      </c>
      <c r="CG77">
        <v>0</v>
      </c>
      <c r="CM77">
        <v>0</v>
      </c>
      <c r="CO77">
        <v>0</v>
      </c>
      <c r="CP77">
        <f t="shared" si="48"/>
        <v>2927.42</v>
      </c>
      <c r="CQ77">
        <f t="shared" si="49"/>
        <v>3633.2173880000005</v>
      </c>
      <c r="CR77">
        <f t="shared" si="50"/>
        <v>6457.691999999998</v>
      </c>
      <c r="CS77">
        <f t="shared" si="51"/>
        <v>3870.7439999999992</v>
      </c>
      <c r="CT77">
        <f t="shared" si="52"/>
        <v>3849.1488000000004</v>
      </c>
      <c r="CU77">
        <f t="shared" si="53"/>
        <v>0</v>
      </c>
      <c r="CV77">
        <f t="shared" si="54"/>
        <v>75.12</v>
      </c>
      <c r="CW77">
        <f t="shared" si="55"/>
        <v>67.8</v>
      </c>
      <c r="CX77">
        <f t="shared" si="56"/>
        <v>0</v>
      </c>
      <c r="CY77">
        <f t="shared" si="57"/>
        <v>1447.7137400000001</v>
      </c>
      <c r="CZ77">
        <f t="shared" si="58"/>
        <v>1053.767</v>
      </c>
      <c r="DE77" t="s">
        <v>183</v>
      </c>
      <c r="DF77" t="s">
        <v>183</v>
      </c>
      <c r="DG77" t="s">
        <v>183</v>
      </c>
      <c r="DI77" t="s">
        <v>183</v>
      </c>
      <c r="DJ77" t="s">
        <v>183</v>
      </c>
      <c r="DN77">
        <v>0</v>
      </c>
      <c r="DO77">
        <v>0</v>
      </c>
      <c r="DP77">
        <v>1</v>
      </c>
      <c r="DQ77">
        <v>1</v>
      </c>
      <c r="DR77">
        <v>1</v>
      </c>
      <c r="DS77">
        <v>1</v>
      </c>
      <c r="DT77">
        <v>1</v>
      </c>
      <c r="DU77">
        <v>1010</v>
      </c>
      <c r="DV77" t="s">
        <v>66</v>
      </c>
      <c r="DW77" t="s">
        <v>66</v>
      </c>
      <c r="DX77">
        <v>100</v>
      </c>
      <c r="EE77">
        <v>10677291</v>
      </c>
      <c r="EF77">
        <v>3</v>
      </c>
      <c r="EG77" t="s">
        <v>29</v>
      </c>
      <c r="EH77">
        <v>0</v>
      </c>
      <c r="EJ77">
        <v>2</v>
      </c>
      <c r="EK77">
        <v>57</v>
      </c>
      <c r="EL77" t="s">
        <v>30</v>
      </c>
      <c r="EM77" t="s">
        <v>31</v>
      </c>
      <c r="EP77" t="s">
        <v>564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62.6</v>
      </c>
      <c r="EX77">
        <v>56.5</v>
      </c>
      <c r="EY77">
        <v>0</v>
      </c>
    </row>
    <row r="78" spans="1:155" ht="12.75">
      <c r="A78">
        <v>17</v>
      </c>
      <c r="B78">
        <v>1</v>
      </c>
      <c r="C78">
        <f>ROW(SmtRes!A345)</f>
        <v>345</v>
      </c>
      <c r="D78">
        <f>ROW(EtalonRes!A345)</f>
        <v>345</v>
      </c>
      <c r="E78" t="s">
        <v>184</v>
      </c>
      <c r="F78" t="s">
        <v>185</v>
      </c>
      <c r="G78" t="s">
        <v>186</v>
      </c>
      <c r="H78" t="s">
        <v>66</v>
      </c>
      <c r="I78">
        <v>2.16</v>
      </c>
      <c r="J78">
        <v>0</v>
      </c>
      <c r="O78">
        <f t="shared" si="32"/>
        <v>35495.3</v>
      </c>
      <c r="P78">
        <f t="shared" si="33"/>
        <v>4853.51</v>
      </c>
      <c r="Q78">
        <f t="shared" si="34"/>
        <v>15235.36</v>
      </c>
      <c r="R78">
        <f t="shared" si="35"/>
        <v>7449.93</v>
      </c>
      <c r="S78">
        <f t="shared" si="36"/>
        <v>15406.43</v>
      </c>
      <c r="T78">
        <f t="shared" si="37"/>
        <v>0</v>
      </c>
      <c r="U78">
        <f t="shared" si="38"/>
        <v>300.67199999999997</v>
      </c>
      <c r="V78">
        <f t="shared" si="39"/>
        <v>123.3792</v>
      </c>
      <c r="W78">
        <f t="shared" si="40"/>
        <v>0</v>
      </c>
      <c r="X78">
        <f t="shared" si="41"/>
        <v>20410.73</v>
      </c>
      <c r="Y78">
        <f t="shared" si="42"/>
        <v>14856.63</v>
      </c>
      <c r="AA78">
        <v>0</v>
      </c>
      <c r="AB78">
        <f t="shared" si="43"/>
        <v>16433.009868</v>
      </c>
      <c r="AC78">
        <f>(SUM(SmtRes!BQ337:SmtRes!BQ345))</f>
        <v>2246.995788</v>
      </c>
      <c r="AD78">
        <f>(SUM(SmtRes!BR337:SmtRes!BR345))</f>
        <v>7053.40608</v>
      </c>
      <c r="AE78">
        <f>((SUM(SmtRes!BS337:SmtRes!BS345))*1)</f>
        <v>3449.0404799999997</v>
      </c>
      <c r="AF78">
        <f>((SUM(SmtRes!BT337:SmtRes!BT345))*1)</f>
        <v>7132.607999999999</v>
      </c>
      <c r="AG78">
        <f t="shared" si="44"/>
        <v>0</v>
      </c>
      <c r="AH78">
        <f>(SUM(SmtRes!BU337:SmtRes!BU345))</f>
        <v>139.2</v>
      </c>
      <c r="AI78">
        <f>(SUM(SmtRes!BV337:SmtRes!BV345))</f>
        <v>57.12</v>
      </c>
      <c r="AJ78">
        <f t="shared" si="45"/>
        <v>0</v>
      </c>
      <c r="AK78">
        <v>14068.674188</v>
      </c>
      <c r="AL78">
        <v>2246.995788</v>
      </c>
      <c r="AM78">
        <v>5877.838400000001</v>
      </c>
      <c r="AN78">
        <v>2874.2004</v>
      </c>
      <c r="AO78">
        <v>5943.84</v>
      </c>
      <c r="AP78">
        <v>0</v>
      </c>
      <c r="AQ78">
        <v>116</v>
      </c>
      <c r="AR78">
        <v>47.6</v>
      </c>
      <c r="AS78">
        <v>0</v>
      </c>
      <c r="AT78">
        <f t="shared" si="46"/>
        <v>89.3</v>
      </c>
      <c r="AU78">
        <f t="shared" si="47"/>
        <v>65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H78">
        <v>0</v>
      </c>
      <c r="BI78">
        <v>2</v>
      </c>
      <c r="BJ78" t="s">
        <v>187</v>
      </c>
      <c r="BM78">
        <v>57</v>
      </c>
      <c r="BN78">
        <v>0</v>
      </c>
      <c r="BO78" t="s">
        <v>188</v>
      </c>
      <c r="BP78">
        <v>1</v>
      </c>
      <c r="BQ78">
        <v>3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Z78">
        <v>95</v>
      </c>
      <c r="CA78">
        <v>65</v>
      </c>
      <c r="CF78">
        <v>0</v>
      </c>
      <c r="CG78">
        <v>0</v>
      </c>
      <c r="CM78">
        <v>0</v>
      </c>
      <c r="CN78" t="s">
        <v>125</v>
      </c>
      <c r="CO78">
        <v>0</v>
      </c>
      <c r="CP78">
        <f t="shared" si="48"/>
        <v>35495.3</v>
      </c>
      <c r="CQ78">
        <f t="shared" si="49"/>
        <v>2246.995788</v>
      </c>
      <c r="CR78">
        <f t="shared" si="50"/>
        <v>7053.40608</v>
      </c>
      <c r="CS78">
        <f t="shared" si="51"/>
        <v>3449.0404799999997</v>
      </c>
      <c r="CT78">
        <f t="shared" si="52"/>
        <v>7132.607999999999</v>
      </c>
      <c r="CU78">
        <f t="shared" si="53"/>
        <v>0</v>
      </c>
      <c r="CV78">
        <f t="shared" si="54"/>
        <v>139.2</v>
      </c>
      <c r="CW78">
        <f t="shared" si="55"/>
        <v>57.12</v>
      </c>
      <c r="CX78">
        <f t="shared" si="56"/>
        <v>0</v>
      </c>
      <c r="CY78">
        <f t="shared" si="57"/>
        <v>20410.72948</v>
      </c>
      <c r="CZ78">
        <f t="shared" si="58"/>
        <v>14856.634000000002</v>
      </c>
      <c r="DE78" t="s">
        <v>126</v>
      </c>
      <c r="DF78" t="s">
        <v>126</v>
      </c>
      <c r="DG78" t="s">
        <v>126</v>
      </c>
      <c r="DI78" t="s">
        <v>126</v>
      </c>
      <c r="DJ78" t="s">
        <v>126</v>
      </c>
      <c r="DN78">
        <v>0</v>
      </c>
      <c r="DO78">
        <v>0</v>
      </c>
      <c r="DP78">
        <v>1</v>
      </c>
      <c r="DQ78">
        <v>1</v>
      </c>
      <c r="DR78">
        <v>1</v>
      </c>
      <c r="DS78">
        <v>1</v>
      </c>
      <c r="DT78">
        <v>1</v>
      </c>
      <c r="DU78">
        <v>1010</v>
      </c>
      <c r="DV78" t="s">
        <v>66</v>
      </c>
      <c r="DW78" t="s">
        <v>66</v>
      </c>
      <c r="DX78">
        <v>100</v>
      </c>
      <c r="EE78">
        <v>10677291</v>
      </c>
      <c r="EF78">
        <v>3</v>
      </c>
      <c r="EG78" t="s">
        <v>29</v>
      </c>
      <c r="EH78">
        <v>0</v>
      </c>
      <c r="EJ78">
        <v>2</v>
      </c>
      <c r="EK78">
        <v>57</v>
      </c>
      <c r="EL78" t="s">
        <v>30</v>
      </c>
      <c r="EM78" t="s">
        <v>31</v>
      </c>
      <c r="EO78" t="s">
        <v>127</v>
      </c>
      <c r="EP78" t="s">
        <v>565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116</v>
      </c>
      <c r="EX78">
        <v>47.6</v>
      </c>
      <c r="EY78">
        <v>0</v>
      </c>
    </row>
    <row r="79" spans="1:155" ht="12.75">
      <c r="A79">
        <v>17</v>
      </c>
      <c r="B79">
        <v>1</v>
      </c>
      <c r="C79">
        <f>ROW(SmtRes!A347)</f>
        <v>347</v>
      </c>
      <c r="D79">
        <f>ROW(EtalonRes!A347)</f>
        <v>347</v>
      </c>
      <c r="E79" t="s">
        <v>189</v>
      </c>
      <c r="F79" t="s">
        <v>190</v>
      </c>
      <c r="G79" t="s">
        <v>191</v>
      </c>
      <c r="H79" t="s">
        <v>192</v>
      </c>
      <c r="I79">
        <v>10</v>
      </c>
      <c r="J79">
        <v>0</v>
      </c>
      <c r="O79">
        <f t="shared" si="32"/>
        <v>5796.84</v>
      </c>
      <c r="P79">
        <f t="shared" si="33"/>
        <v>0</v>
      </c>
      <c r="Q79">
        <f t="shared" si="34"/>
        <v>0</v>
      </c>
      <c r="R79">
        <f t="shared" si="35"/>
        <v>0</v>
      </c>
      <c r="S79">
        <f t="shared" si="36"/>
        <v>5796.84</v>
      </c>
      <c r="T79">
        <f t="shared" si="37"/>
        <v>0</v>
      </c>
      <c r="U79">
        <f t="shared" si="38"/>
        <v>123.6</v>
      </c>
      <c r="V79">
        <f t="shared" si="39"/>
        <v>0</v>
      </c>
      <c r="W79">
        <f t="shared" si="40"/>
        <v>0</v>
      </c>
      <c r="X79">
        <f t="shared" si="41"/>
        <v>4359.22</v>
      </c>
      <c r="Y79">
        <f t="shared" si="42"/>
        <v>3478.1</v>
      </c>
      <c r="AA79">
        <v>0</v>
      </c>
      <c r="AB79">
        <f t="shared" si="43"/>
        <v>579.6840000000001</v>
      </c>
      <c r="AC79">
        <v>0</v>
      </c>
      <c r="AD79">
        <v>0</v>
      </c>
      <c r="AE79">
        <v>0</v>
      </c>
      <c r="AF79">
        <f>((SUM(SmtRes!BT346:SmtRes!BT347))*1)</f>
        <v>579.6840000000001</v>
      </c>
      <c r="AG79">
        <f t="shared" si="44"/>
        <v>0</v>
      </c>
      <c r="AH79">
        <f>(SUM(SmtRes!BU346:SmtRes!BU347))</f>
        <v>12.36</v>
      </c>
      <c r="AI79">
        <v>0</v>
      </c>
      <c r="AJ79">
        <f t="shared" si="45"/>
        <v>0</v>
      </c>
      <c r="AK79">
        <v>483.07</v>
      </c>
      <c r="AL79">
        <v>0</v>
      </c>
      <c r="AM79">
        <v>0</v>
      </c>
      <c r="AN79">
        <v>0</v>
      </c>
      <c r="AO79">
        <v>483.07</v>
      </c>
      <c r="AP79">
        <v>0</v>
      </c>
      <c r="AQ79">
        <v>10.3</v>
      </c>
      <c r="AR79">
        <v>0</v>
      </c>
      <c r="AS79">
        <v>0</v>
      </c>
      <c r="AT79">
        <f t="shared" si="46"/>
        <v>75.19999999999999</v>
      </c>
      <c r="AU79">
        <f t="shared" si="47"/>
        <v>60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1</v>
      </c>
      <c r="BB79">
        <v>1</v>
      </c>
      <c r="BC79">
        <v>1</v>
      </c>
      <c r="BH79">
        <v>0</v>
      </c>
      <c r="BI79">
        <v>2</v>
      </c>
      <c r="BJ79" t="s">
        <v>193</v>
      </c>
      <c r="BM79">
        <v>55</v>
      </c>
      <c r="BN79">
        <v>0</v>
      </c>
      <c r="BO79" t="s">
        <v>190</v>
      </c>
      <c r="BP79">
        <v>1</v>
      </c>
      <c r="BQ79">
        <v>3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80</v>
      </c>
      <c r="CA79">
        <v>60</v>
      </c>
      <c r="CF79">
        <v>0</v>
      </c>
      <c r="CG79">
        <v>0</v>
      </c>
      <c r="CM79">
        <v>0</v>
      </c>
      <c r="CO79">
        <v>0</v>
      </c>
      <c r="CP79">
        <f t="shared" si="48"/>
        <v>5796.84</v>
      </c>
      <c r="CQ79">
        <f t="shared" si="49"/>
        <v>0</v>
      </c>
      <c r="CR79">
        <f t="shared" si="50"/>
        <v>0</v>
      </c>
      <c r="CS79">
        <f t="shared" si="51"/>
        <v>0</v>
      </c>
      <c r="CT79">
        <f t="shared" si="52"/>
        <v>579.6840000000001</v>
      </c>
      <c r="CU79">
        <f t="shared" si="53"/>
        <v>0</v>
      </c>
      <c r="CV79">
        <f t="shared" si="54"/>
        <v>12.36</v>
      </c>
      <c r="CW79">
        <f t="shared" si="55"/>
        <v>0</v>
      </c>
      <c r="CX79">
        <f t="shared" si="56"/>
        <v>0</v>
      </c>
      <c r="CY79">
        <f t="shared" si="57"/>
        <v>4359.223679999999</v>
      </c>
      <c r="CZ79">
        <f t="shared" si="58"/>
        <v>3478.1040000000003</v>
      </c>
      <c r="DE79" t="s">
        <v>183</v>
      </c>
      <c r="DF79" t="s">
        <v>183</v>
      </c>
      <c r="DG79" t="s">
        <v>183</v>
      </c>
      <c r="DI79" t="s">
        <v>183</v>
      </c>
      <c r="DJ79" t="s">
        <v>183</v>
      </c>
      <c r="DN79">
        <v>0</v>
      </c>
      <c r="DO79">
        <v>0</v>
      </c>
      <c r="DP79">
        <v>1</v>
      </c>
      <c r="DQ79">
        <v>1</v>
      </c>
      <c r="DR79">
        <v>1</v>
      </c>
      <c r="DS79">
        <v>1</v>
      </c>
      <c r="DT79">
        <v>1</v>
      </c>
      <c r="DU79">
        <v>1013</v>
      </c>
      <c r="DV79" t="s">
        <v>192</v>
      </c>
      <c r="DW79" t="s">
        <v>192</v>
      </c>
      <c r="DX79">
        <v>1</v>
      </c>
      <c r="EE79">
        <v>10677289</v>
      </c>
      <c r="EF79">
        <v>3</v>
      </c>
      <c r="EG79" t="s">
        <v>29</v>
      </c>
      <c r="EH79">
        <v>0</v>
      </c>
      <c r="EJ79">
        <v>2</v>
      </c>
      <c r="EK79">
        <v>55</v>
      </c>
      <c r="EL79" t="s">
        <v>194</v>
      </c>
      <c r="EM79" t="s">
        <v>195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10.3</v>
      </c>
      <c r="EX79">
        <v>0</v>
      </c>
      <c r="EY79">
        <v>0</v>
      </c>
    </row>
    <row r="80" spans="1:155" ht="12.75">
      <c r="A80">
        <v>17</v>
      </c>
      <c r="B80">
        <v>1</v>
      </c>
      <c r="C80">
        <f>ROW(SmtRes!A356)</f>
        <v>356</v>
      </c>
      <c r="D80">
        <f>ROW(EtalonRes!A356)</f>
        <v>356</v>
      </c>
      <c r="E80" t="s">
        <v>196</v>
      </c>
      <c r="F80" t="s">
        <v>197</v>
      </c>
      <c r="G80" t="s">
        <v>198</v>
      </c>
      <c r="H80" t="s">
        <v>66</v>
      </c>
      <c r="I80">
        <v>0.08</v>
      </c>
      <c r="J80">
        <v>0</v>
      </c>
      <c r="O80">
        <f t="shared" si="32"/>
        <v>1799.06</v>
      </c>
      <c r="P80">
        <f t="shared" si="33"/>
        <v>179.76</v>
      </c>
      <c r="Q80">
        <f t="shared" si="34"/>
        <v>787.98</v>
      </c>
      <c r="R80">
        <f t="shared" si="35"/>
        <v>378.1</v>
      </c>
      <c r="S80">
        <f t="shared" si="36"/>
        <v>831.32</v>
      </c>
      <c r="T80">
        <f t="shared" si="37"/>
        <v>0</v>
      </c>
      <c r="U80">
        <f t="shared" si="38"/>
        <v>16.224</v>
      </c>
      <c r="V80">
        <f t="shared" si="39"/>
        <v>6.249600000000001</v>
      </c>
      <c r="W80">
        <f t="shared" si="40"/>
        <v>0</v>
      </c>
      <c r="X80">
        <f t="shared" si="41"/>
        <v>1080.01</v>
      </c>
      <c r="Y80">
        <f t="shared" si="42"/>
        <v>786.12</v>
      </c>
      <c r="AA80">
        <v>0</v>
      </c>
      <c r="AB80">
        <f t="shared" si="43"/>
        <v>22488.220428</v>
      </c>
      <c r="AC80">
        <f>(SUM(SmtRes!BQ348:SmtRes!BQ356))</f>
        <v>2246.995788</v>
      </c>
      <c r="AD80">
        <f>(SUM(SmtRes!BR348:SmtRes!BR356))</f>
        <v>9849.752639999999</v>
      </c>
      <c r="AE80">
        <f>((SUM(SmtRes!BS348:SmtRes!BS356))*1)</f>
        <v>4726.29984</v>
      </c>
      <c r="AF80">
        <f>((SUM(SmtRes!BT348:SmtRes!BT356))*1)</f>
        <v>10391.472</v>
      </c>
      <c r="AG80">
        <f t="shared" si="44"/>
        <v>0</v>
      </c>
      <c r="AH80">
        <f>(SUM(SmtRes!BU348:SmtRes!BU356))</f>
        <v>202.8</v>
      </c>
      <c r="AI80">
        <f>(SUM(SmtRes!BV348:SmtRes!BV356))</f>
        <v>78.12</v>
      </c>
      <c r="AJ80">
        <f t="shared" si="45"/>
        <v>0</v>
      </c>
      <c r="AK80">
        <v>19114.682988</v>
      </c>
      <c r="AL80">
        <v>2246.995788</v>
      </c>
      <c r="AM80">
        <v>8208.1272</v>
      </c>
      <c r="AN80">
        <v>3938.5832000000005</v>
      </c>
      <c r="AO80">
        <v>8659.56</v>
      </c>
      <c r="AP80">
        <v>0</v>
      </c>
      <c r="AQ80">
        <v>169</v>
      </c>
      <c r="AR80">
        <v>65.1</v>
      </c>
      <c r="AS80">
        <v>0</v>
      </c>
      <c r="AT80">
        <f t="shared" si="46"/>
        <v>89.3</v>
      </c>
      <c r="AU80">
        <f t="shared" si="47"/>
        <v>65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1</v>
      </c>
      <c r="BB80">
        <v>1</v>
      </c>
      <c r="BC80">
        <v>1</v>
      </c>
      <c r="BH80">
        <v>0</v>
      </c>
      <c r="BI80">
        <v>2</v>
      </c>
      <c r="BJ80" t="s">
        <v>199</v>
      </c>
      <c r="BM80">
        <v>57</v>
      </c>
      <c r="BN80">
        <v>0</v>
      </c>
      <c r="BO80" t="s">
        <v>200</v>
      </c>
      <c r="BP80">
        <v>1</v>
      </c>
      <c r="BQ80">
        <v>3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Z80">
        <v>95</v>
      </c>
      <c r="CA80">
        <v>65</v>
      </c>
      <c r="CF80">
        <v>0</v>
      </c>
      <c r="CG80">
        <v>0</v>
      </c>
      <c r="CM80">
        <v>0</v>
      </c>
      <c r="CN80" t="s">
        <v>125</v>
      </c>
      <c r="CO80">
        <v>0</v>
      </c>
      <c r="CP80">
        <f t="shared" si="48"/>
        <v>1799.06</v>
      </c>
      <c r="CQ80">
        <f t="shared" si="49"/>
        <v>2246.995788</v>
      </c>
      <c r="CR80">
        <f t="shared" si="50"/>
        <v>9849.752639999999</v>
      </c>
      <c r="CS80">
        <f t="shared" si="51"/>
        <v>4726.29984</v>
      </c>
      <c r="CT80">
        <f t="shared" si="52"/>
        <v>10391.472</v>
      </c>
      <c r="CU80">
        <f t="shared" si="53"/>
        <v>0</v>
      </c>
      <c r="CV80">
        <f t="shared" si="54"/>
        <v>202.8</v>
      </c>
      <c r="CW80">
        <f t="shared" si="55"/>
        <v>78.12</v>
      </c>
      <c r="CX80">
        <f t="shared" si="56"/>
        <v>0</v>
      </c>
      <c r="CY80">
        <f t="shared" si="57"/>
        <v>1080.01206</v>
      </c>
      <c r="CZ80">
        <f t="shared" si="58"/>
        <v>786.123</v>
      </c>
      <c r="DE80" t="s">
        <v>126</v>
      </c>
      <c r="DF80" t="s">
        <v>126</v>
      </c>
      <c r="DG80" t="s">
        <v>126</v>
      </c>
      <c r="DI80" t="s">
        <v>126</v>
      </c>
      <c r="DJ80" t="s">
        <v>126</v>
      </c>
      <c r="DN80">
        <v>0</v>
      </c>
      <c r="DO80">
        <v>0</v>
      </c>
      <c r="DP80">
        <v>1</v>
      </c>
      <c r="DQ80">
        <v>1</v>
      </c>
      <c r="DR80">
        <v>1</v>
      </c>
      <c r="DS80">
        <v>1</v>
      </c>
      <c r="DT80">
        <v>1</v>
      </c>
      <c r="DU80">
        <v>1010</v>
      </c>
      <c r="DV80" t="s">
        <v>66</v>
      </c>
      <c r="DW80" t="s">
        <v>66</v>
      </c>
      <c r="DX80">
        <v>100</v>
      </c>
      <c r="EE80">
        <v>10677291</v>
      </c>
      <c r="EF80">
        <v>3</v>
      </c>
      <c r="EG80" t="s">
        <v>29</v>
      </c>
      <c r="EH80">
        <v>0</v>
      </c>
      <c r="EJ80">
        <v>2</v>
      </c>
      <c r="EK80">
        <v>57</v>
      </c>
      <c r="EL80" t="s">
        <v>30</v>
      </c>
      <c r="EM80" t="s">
        <v>31</v>
      </c>
      <c r="EO80" t="s">
        <v>127</v>
      </c>
      <c r="EP80" t="s">
        <v>565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169</v>
      </c>
      <c r="EX80">
        <v>65.1</v>
      </c>
      <c r="EY80">
        <v>0</v>
      </c>
    </row>
    <row r="81" spans="1:155" ht="12.75">
      <c r="A81">
        <v>17</v>
      </c>
      <c r="B81">
        <v>1</v>
      </c>
      <c r="C81">
        <f>ROW(SmtRes!A364)</f>
        <v>364</v>
      </c>
      <c r="D81">
        <f>ROW(EtalonRes!A364)</f>
        <v>364</v>
      </c>
      <c r="E81" t="s">
        <v>201</v>
      </c>
      <c r="F81" t="s">
        <v>202</v>
      </c>
      <c r="G81" t="s">
        <v>203</v>
      </c>
      <c r="H81" t="s">
        <v>66</v>
      </c>
      <c r="I81">
        <v>0.25</v>
      </c>
      <c r="J81">
        <v>0</v>
      </c>
      <c r="O81">
        <f t="shared" si="32"/>
        <v>2143.29</v>
      </c>
      <c r="P81">
        <f t="shared" si="33"/>
        <v>279.68</v>
      </c>
      <c r="Q81">
        <f t="shared" si="34"/>
        <v>354.08</v>
      </c>
      <c r="R81">
        <f t="shared" si="35"/>
        <v>57.4</v>
      </c>
      <c r="S81">
        <f t="shared" si="36"/>
        <v>1509.53</v>
      </c>
      <c r="T81">
        <f t="shared" si="37"/>
        <v>0</v>
      </c>
      <c r="U81">
        <f t="shared" si="38"/>
        <v>29.46</v>
      </c>
      <c r="V81">
        <f t="shared" si="39"/>
        <v>0.672</v>
      </c>
      <c r="W81">
        <f t="shared" si="40"/>
        <v>0</v>
      </c>
      <c r="X81">
        <f t="shared" si="41"/>
        <v>1399.27</v>
      </c>
      <c r="Y81">
        <f t="shared" si="42"/>
        <v>1018.5</v>
      </c>
      <c r="AA81">
        <v>0</v>
      </c>
      <c r="AB81">
        <f t="shared" si="43"/>
        <v>8573.1953124</v>
      </c>
      <c r="AC81">
        <f>(SUM(SmtRes!BQ357:SmtRes!BQ364))</f>
        <v>1118.7357924</v>
      </c>
      <c r="AD81">
        <f>(SUM(SmtRes!BR357:SmtRes!BR364))</f>
        <v>1416.33792</v>
      </c>
      <c r="AE81">
        <f>((SUM(SmtRes!BS357:SmtRes!BS364))*1)</f>
        <v>229.59552</v>
      </c>
      <c r="AF81">
        <f>((SUM(SmtRes!BT357:SmtRes!BT364))*1)</f>
        <v>6038.1216</v>
      </c>
      <c r="AG81">
        <f t="shared" si="44"/>
        <v>0</v>
      </c>
      <c r="AH81">
        <f>(SUM(SmtRes!BU357:SmtRes!BU364))</f>
        <v>117.84</v>
      </c>
      <c r="AI81">
        <f>(SUM(SmtRes!BV357:SmtRes!BV364))</f>
        <v>2.688</v>
      </c>
      <c r="AJ81">
        <f t="shared" si="45"/>
        <v>0</v>
      </c>
      <c r="AK81">
        <v>7330.7853924</v>
      </c>
      <c r="AL81">
        <v>1118.7357924</v>
      </c>
      <c r="AM81">
        <v>1180.2816</v>
      </c>
      <c r="AN81">
        <v>191.32960000000003</v>
      </c>
      <c r="AO81">
        <v>5031.768</v>
      </c>
      <c r="AP81">
        <v>0</v>
      </c>
      <c r="AQ81">
        <v>98.2</v>
      </c>
      <c r="AR81">
        <v>2.24</v>
      </c>
      <c r="AS81">
        <v>0</v>
      </c>
      <c r="AT81">
        <f t="shared" si="46"/>
        <v>89.3</v>
      </c>
      <c r="AU81">
        <f t="shared" si="47"/>
        <v>65</v>
      </c>
      <c r="AV81">
        <v>1</v>
      </c>
      <c r="AW81">
        <v>1</v>
      </c>
      <c r="AX81">
        <v>1</v>
      </c>
      <c r="AY81">
        <v>1</v>
      </c>
      <c r="AZ81">
        <v>1</v>
      </c>
      <c r="BA81">
        <v>1</v>
      </c>
      <c r="BB81">
        <v>1</v>
      </c>
      <c r="BC81">
        <v>1</v>
      </c>
      <c r="BH81">
        <v>0</v>
      </c>
      <c r="BI81">
        <v>2</v>
      </c>
      <c r="BJ81" t="s">
        <v>204</v>
      </c>
      <c r="BM81">
        <v>57</v>
      </c>
      <c r="BN81">
        <v>0</v>
      </c>
      <c r="BO81" t="s">
        <v>205</v>
      </c>
      <c r="BP81">
        <v>1</v>
      </c>
      <c r="BQ81">
        <v>3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95</v>
      </c>
      <c r="CA81">
        <v>65</v>
      </c>
      <c r="CF81">
        <v>0</v>
      </c>
      <c r="CG81">
        <v>0</v>
      </c>
      <c r="CM81">
        <v>0</v>
      </c>
      <c r="CO81">
        <v>0</v>
      </c>
      <c r="CP81">
        <f t="shared" si="48"/>
        <v>2143.29</v>
      </c>
      <c r="CQ81">
        <f t="shared" si="49"/>
        <v>1118.7357924</v>
      </c>
      <c r="CR81">
        <f t="shared" si="50"/>
        <v>1416.33792</v>
      </c>
      <c r="CS81">
        <f t="shared" si="51"/>
        <v>229.59552</v>
      </c>
      <c r="CT81">
        <f t="shared" si="52"/>
        <v>6038.1216</v>
      </c>
      <c r="CU81">
        <f t="shared" si="53"/>
        <v>0</v>
      </c>
      <c r="CV81">
        <f t="shared" si="54"/>
        <v>117.84</v>
      </c>
      <c r="CW81">
        <f t="shared" si="55"/>
        <v>2.688</v>
      </c>
      <c r="CX81">
        <f t="shared" si="56"/>
        <v>0</v>
      </c>
      <c r="CY81">
        <f t="shared" si="57"/>
        <v>1399.26849</v>
      </c>
      <c r="CZ81">
        <f t="shared" si="58"/>
        <v>1018.5045</v>
      </c>
      <c r="DE81" t="s">
        <v>183</v>
      </c>
      <c r="DF81" t="s">
        <v>183</v>
      </c>
      <c r="DG81" t="s">
        <v>183</v>
      </c>
      <c r="DI81" t="s">
        <v>183</v>
      </c>
      <c r="DJ81" t="s">
        <v>183</v>
      </c>
      <c r="DN81">
        <v>0</v>
      </c>
      <c r="DO81">
        <v>0</v>
      </c>
      <c r="DP81">
        <v>1</v>
      </c>
      <c r="DQ81">
        <v>1</v>
      </c>
      <c r="DR81">
        <v>1</v>
      </c>
      <c r="DS81">
        <v>1</v>
      </c>
      <c r="DT81">
        <v>1</v>
      </c>
      <c r="DU81">
        <v>1010</v>
      </c>
      <c r="DV81" t="s">
        <v>66</v>
      </c>
      <c r="DW81" t="s">
        <v>66</v>
      </c>
      <c r="DX81">
        <v>100</v>
      </c>
      <c r="EE81">
        <v>10677291</v>
      </c>
      <c r="EF81">
        <v>3</v>
      </c>
      <c r="EG81" t="s">
        <v>29</v>
      </c>
      <c r="EH81">
        <v>0</v>
      </c>
      <c r="EJ81">
        <v>2</v>
      </c>
      <c r="EK81">
        <v>57</v>
      </c>
      <c r="EL81" t="s">
        <v>30</v>
      </c>
      <c r="EM81" t="s">
        <v>31</v>
      </c>
      <c r="EP81" t="s">
        <v>564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98.2</v>
      </c>
      <c r="EX81">
        <v>2.24</v>
      </c>
      <c r="EY81">
        <v>0</v>
      </c>
    </row>
    <row r="82" spans="1:155" ht="12.75">
      <c r="A82">
        <v>17</v>
      </c>
      <c r="B82">
        <v>1</v>
      </c>
      <c r="C82">
        <f>ROW(SmtRes!A374)</f>
        <v>374</v>
      </c>
      <c r="D82">
        <f>ROW(EtalonRes!A374)</f>
        <v>374</v>
      </c>
      <c r="E82" t="s">
        <v>206</v>
      </c>
      <c r="F82" t="s">
        <v>207</v>
      </c>
      <c r="G82" t="s">
        <v>208</v>
      </c>
      <c r="H82" t="s">
        <v>66</v>
      </c>
      <c r="I82">
        <v>1.14</v>
      </c>
      <c r="J82">
        <v>0</v>
      </c>
      <c r="O82">
        <f t="shared" si="32"/>
        <v>3563.45</v>
      </c>
      <c r="P82">
        <f t="shared" si="33"/>
        <v>461.84</v>
      </c>
      <c r="Q82">
        <f t="shared" si="34"/>
        <v>73.45</v>
      </c>
      <c r="R82">
        <f t="shared" si="35"/>
        <v>9.35</v>
      </c>
      <c r="S82">
        <f t="shared" si="36"/>
        <v>3028.16</v>
      </c>
      <c r="T82">
        <f t="shared" si="37"/>
        <v>0</v>
      </c>
      <c r="U82">
        <f t="shared" si="38"/>
        <v>59.0976</v>
      </c>
      <c r="V82">
        <f t="shared" si="39"/>
        <v>0.10944</v>
      </c>
      <c r="W82">
        <f t="shared" si="40"/>
        <v>0</v>
      </c>
      <c r="X82">
        <f t="shared" si="41"/>
        <v>2712.5</v>
      </c>
      <c r="Y82">
        <f t="shared" si="42"/>
        <v>1974.38</v>
      </c>
      <c r="AA82">
        <v>0</v>
      </c>
      <c r="AB82">
        <f t="shared" si="43"/>
        <v>3125.83014</v>
      </c>
      <c r="AC82">
        <f>(SUM(SmtRes!BQ365:SmtRes!BQ374))</f>
        <v>405.1191</v>
      </c>
      <c r="AD82">
        <f>(SUM(SmtRes!BR365:SmtRes!BR374))</f>
        <v>64.42944</v>
      </c>
      <c r="AE82">
        <f>((SUM(SmtRes!BS365:SmtRes!BS374))*1)</f>
        <v>8.19984</v>
      </c>
      <c r="AF82">
        <f>((SUM(SmtRes!BT365:SmtRes!BT374))*1)</f>
        <v>2656.2816000000003</v>
      </c>
      <c r="AG82">
        <f t="shared" si="44"/>
        <v>0</v>
      </c>
      <c r="AH82">
        <f>(SUM(SmtRes!BU365:SmtRes!BU374))</f>
        <v>51.84</v>
      </c>
      <c r="AI82">
        <f>(SUM(SmtRes!BV365:SmtRes!BV374))</f>
        <v>0.096</v>
      </c>
      <c r="AJ82">
        <f t="shared" si="45"/>
        <v>0</v>
      </c>
      <c r="AK82">
        <v>2672.3783000000003</v>
      </c>
      <c r="AL82">
        <v>405.1191</v>
      </c>
      <c r="AM82">
        <v>53.6912</v>
      </c>
      <c r="AN82">
        <v>6.833200000000001</v>
      </c>
      <c r="AO82">
        <v>2213.568</v>
      </c>
      <c r="AP82">
        <v>0</v>
      </c>
      <c r="AQ82">
        <v>43.2</v>
      </c>
      <c r="AR82">
        <v>0.08</v>
      </c>
      <c r="AS82">
        <v>0</v>
      </c>
      <c r="AT82">
        <f t="shared" si="46"/>
        <v>89.3</v>
      </c>
      <c r="AU82">
        <f t="shared" si="47"/>
        <v>65</v>
      </c>
      <c r="AV82">
        <v>1</v>
      </c>
      <c r="AW82">
        <v>1</v>
      </c>
      <c r="AX82">
        <v>1</v>
      </c>
      <c r="AY82">
        <v>1</v>
      </c>
      <c r="AZ82">
        <v>1</v>
      </c>
      <c r="BA82">
        <v>1</v>
      </c>
      <c r="BB82">
        <v>1</v>
      </c>
      <c r="BC82">
        <v>1</v>
      </c>
      <c r="BH82">
        <v>0</v>
      </c>
      <c r="BI82">
        <v>2</v>
      </c>
      <c r="BJ82" t="s">
        <v>209</v>
      </c>
      <c r="BM82">
        <v>57</v>
      </c>
      <c r="BN82">
        <v>0</v>
      </c>
      <c r="BO82" t="s">
        <v>210</v>
      </c>
      <c r="BP82">
        <v>1</v>
      </c>
      <c r="BQ82">
        <v>3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95</v>
      </c>
      <c r="CA82">
        <v>65</v>
      </c>
      <c r="CF82">
        <v>0</v>
      </c>
      <c r="CG82">
        <v>0</v>
      </c>
      <c r="CM82">
        <v>0</v>
      </c>
      <c r="CN82" t="s">
        <v>125</v>
      </c>
      <c r="CO82">
        <v>0</v>
      </c>
      <c r="CP82">
        <f t="shared" si="48"/>
        <v>3563.45</v>
      </c>
      <c r="CQ82">
        <f t="shared" si="49"/>
        <v>405.1191</v>
      </c>
      <c r="CR82">
        <f t="shared" si="50"/>
        <v>64.42944</v>
      </c>
      <c r="CS82">
        <f t="shared" si="51"/>
        <v>8.19984</v>
      </c>
      <c r="CT82">
        <f t="shared" si="52"/>
        <v>2656.2816000000003</v>
      </c>
      <c r="CU82">
        <f t="shared" si="53"/>
        <v>0</v>
      </c>
      <c r="CV82">
        <f t="shared" si="54"/>
        <v>51.84</v>
      </c>
      <c r="CW82">
        <f t="shared" si="55"/>
        <v>0.096</v>
      </c>
      <c r="CX82">
        <f t="shared" si="56"/>
        <v>0</v>
      </c>
      <c r="CY82">
        <f t="shared" si="57"/>
        <v>2712.4964299999997</v>
      </c>
      <c r="CZ82">
        <f t="shared" si="58"/>
        <v>1974.3815</v>
      </c>
      <c r="DE82" t="s">
        <v>126</v>
      </c>
      <c r="DF82" t="s">
        <v>126</v>
      </c>
      <c r="DG82" t="s">
        <v>126</v>
      </c>
      <c r="DI82" t="s">
        <v>126</v>
      </c>
      <c r="DJ82" t="s">
        <v>126</v>
      </c>
      <c r="DN82">
        <v>0</v>
      </c>
      <c r="DO82">
        <v>0</v>
      </c>
      <c r="DP82">
        <v>1</v>
      </c>
      <c r="DQ82">
        <v>1</v>
      </c>
      <c r="DR82">
        <v>1</v>
      </c>
      <c r="DS82">
        <v>1</v>
      </c>
      <c r="DT82">
        <v>1</v>
      </c>
      <c r="DU82">
        <v>1010</v>
      </c>
      <c r="DV82" t="s">
        <v>66</v>
      </c>
      <c r="DW82" t="s">
        <v>66</v>
      </c>
      <c r="DX82">
        <v>100</v>
      </c>
      <c r="EE82">
        <v>10677291</v>
      </c>
      <c r="EF82">
        <v>3</v>
      </c>
      <c r="EG82" t="s">
        <v>29</v>
      </c>
      <c r="EH82">
        <v>0</v>
      </c>
      <c r="EJ82">
        <v>2</v>
      </c>
      <c r="EK82">
        <v>57</v>
      </c>
      <c r="EL82" t="s">
        <v>30</v>
      </c>
      <c r="EM82" t="s">
        <v>31</v>
      </c>
      <c r="EO82" t="s">
        <v>127</v>
      </c>
      <c r="EP82" t="s">
        <v>69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43.2</v>
      </c>
      <c r="EX82">
        <v>0.08</v>
      </c>
      <c r="EY82">
        <v>0</v>
      </c>
    </row>
    <row r="83" spans="1:155" ht="12.75">
      <c r="A83">
        <v>17</v>
      </c>
      <c r="B83">
        <v>1</v>
      </c>
      <c r="C83">
        <f>ROW(SmtRes!A385)</f>
        <v>385</v>
      </c>
      <c r="D83">
        <f>ROW(EtalonRes!A385)</f>
        <v>385</v>
      </c>
      <c r="E83" t="s">
        <v>211</v>
      </c>
      <c r="F83" t="s">
        <v>212</v>
      </c>
      <c r="G83" t="s">
        <v>213</v>
      </c>
      <c r="H83" t="s">
        <v>66</v>
      </c>
      <c r="I83">
        <v>0.26</v>
      </c>
      <c r="J83">
        <v>0</v>
      </c>
      <c r="O83">
        <f t="shared" si="32"/>
        <v>1414.68</v>
      </c>
      <c r="P83">
        <f t="shared" si="33"/>
        <v>149.48</v>
      </c>
      <c r="Q83">
        <f t="shared" si="34"/>
        <v>48.6</v>
      </c>
      <c r="R83">
        <f t="shared" si="35"/>
        <v>6.4</v>
      </c>
      <c r="S83">
        <f t="shared" si="36"/>
        <v>1216.6</v>
      </c>
      <c r="T83">
        <f t="shared" si="37"/>
        <v>0</v>
      </c>
      <c r="U83">
        <f t="shared" si="38"/>
        <v>23.743199999999998</v>
      </c>
      <c r="V83">
        <f t="shared" si="39"/>
        <v>0.07488</v>
      </c>
      <c r="W83">
        <f t="shared" si="40"/>
        <v>0</v>
      </c>
      <c r="X83">
        <f t="shared" si="41"/>
        <v>1092.14</v>
      </c>
      <c r="Y83">
        <f t="shared" si="42"/>
        <v>794.95</v>
      </c>
      <c r="AA83">
        <v>0</v>
      </c>
      <c r="AB83">
        <f t="shared" si="43"/>
        <v>5441.07474</v>
      </c>
      <c r="AC83">
        <f>(SUM(SmtRes!BQ375:SmtRes!BQ385))</f>
        <v>574.9144200000001</v>
      </c>
      <c r="AD83">
        <f>(SUM(SmtRes!BR375:SmtRes!BR385))</f>
        <v>186.92352</v>
      </c>
      <c r="AE83">
        <f>((SUM(SmtRes!BS375:SmtRes!BS385))*1)</f>
        <v>24.59952</v>
      </c>
      <c r="AF83">
        <f>((SUM(SmtRes!BT375:SmtRes!BT385))*1)</f>
        <v>4679.2368</v>
      </c>
      <c r="AG83">
        <f t="shared" si="44"/>
        <v>0</v>
      </c>
      <c r="AH83">
        <f>(SUM(SmtRes!BU375:SmtRes!BU385))</f>
        <v>91.32</v>
      </c>
      <c r="AI83">
        <f>(SUM(SmtRes!BV375:SmtRes!BV385))</f>
        <v>0.288</v>
      </c>
      <c r="AJ83">
        <f t="shared" si="45"/>
        <v>0</v>
      </c>
      <c r="AK83">
        <v>4630.04802</v>
      </c>
      <c r="AL83">
        <v>574.9144200000001</v>
      </c>
      <c r="AM83">
        <v>155.76959999999997</v>
      </c>
      <c r="AN83">
        <v>20.4996</v>
      </c>
      <c r="AO83">
        <v>3899.364</v>
      </c>
      <c r="AP83">
        <v>0</v>
      </c>
      <c r="AQ83">
        <v>76.1</v>
      </c>
      <c r="AR83">
        <v>0.24</v>
      </c>
      <c r="AS83">
        <v>0</v>
      </c>
      <c r="AT83">
        <f t="shared" si="46"/>
        <v>89.3</v>
      </c>
      <c r="AU83">
        <f t="shared" si="47"/>
        <v>65</v>
      </c>
      <c r="AV83">
        <v>1</v>
      </c>
      <c r="AW83">
        <v>1</v>
      </c>
      <c r="AX83">
        <v>1</v>
      </c>
      <c r="AY83">
        <v>1</v>
      </c>
      <c r="AZ83">
        <v>1</v>
      </c>
      <c r="BA83">
        <v>1</v>
      </c>
      <c r="BB83">
        <v>1</v>
      </c>
      <c r="BC83">
        <v>1</v>
      </c>
      <c r="BH83">
        <v>0</v>
      </c>
      <c r="BI83">
        <v>2</v>
      </c>
      <c r="BJ83" t="s">
        <v>214</v>
      </c>
      <c r="BM83">
        <v>57</v>
      </c>
      <c r="BN83">
        <v>0</v>
      </c>
      <c r="BO83" t="s">
        <v>215</v>
      </c>
      <c r="BP83">
        <v>1</v>
      </c>
      <c r="BQ83">
        <v>3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95</v>
      </c>
      <c r="CA83">
        <v>65</v>
      </c>
      <c r="CF83">
        <v>0</v>
      </c>
      <c r="CG83">
        <v>0</v>
      </c>
      <c r="CM83">
        <v>0</v>
      </c>
      <c r="CO83">
        <v>0</v>
      </c>
      <c r="CP83">
        <f t="shared" si="48"/>
        <v>1414.6799999999998</v>
      </c>
      <c r="CQ83">
        <f t="shared" si="49"/>
        <v>574.9144200000001</v>
      </c>
      <c r="CR83">
        <f t="shared" si="50"/>
        <v>186.92352</v>
      </c>
      <c r="CS83">
        <f t="shared" si="51"/>
        <v>24.59952</v>
      </c>
      <c r="CT83">
        <f t="shared" si="52"/>
        <v>4679.2368</v>
      </c>
      <c r="CU83">
        <f t="shared" si="53"/>
        <v>0</v>
      </c>
      <c r="CV83">
        <f t="shared" si="54"/>
        <v>91.32</v>
      </c>
      <c r="CW83">
        <f t="shared" si="55"/>
        <v>0.288</v>
      </c>
      <c r="CX83">
        <f t="shared" si="56"/>
        <v>0</v>
      </c>
      <c r="CY83">
        <f t="shared" si="57"/>
        <v>1092.139</v>
      </c>
      <c r="CZ83">
        <f t="shared" si="58"/>
        <v>794.95</v>
      </c>
      <c r="DE83" t="s">
        <v>183</v>
      </c>
      <c r="DF83" t="s">
        <v>183</v>
      </c>
      <c r="DG83" t="s">
        <v>183</v>
      </c>
      <c r="DI83" t="s">
        <v>183</v>
      </c>
      <c r="DJ83" t="s">
        <v>183</v>
      </c>
      <c r="DN83">
        <v>0</v>
      </c>
      <c r="DO83">
        <v>0</v>
      </c>
      <c r="DP83">
        <v>1</v>
      </c>
      <c r="DQ83">
        <v>1</v>
      </c>
      <c r="DR83">
        <v>1</v>
      </c>
      <c r="DS83">
        <v>1</v>
      </c>
      <c r="DT83">
        <v>1</v>
      </c>
      <c r="DU83">
        <v>1010</v>
      </c>
      <c r="DV83" t="s">
        <v>66</v>
      </c>
      <c r="DW83" t="s">
        <v>66</v>
      </c>
      <c r="DX83">
        <v>100</v>
      </c>
      <c r="EE83">
        <v>10677291</v>
      </c>
      <c r="EF83">
        <v>3</v>
      </c>
      <c r="EG83" t="s">
        <v>29</v>
      </c>
      <c r="EH83">
        <v>0</v>
      </c>
      <c r="EJ83">
        <v>2</v>
      </c>
      <c r="EK83">
        <v>57</v>
      </c>
      <c r="EL83" t="s">
        <v>30</v>
      </c>
      <c r="EM83" t="s">
        <v>31</v>
      </c>
      <c r="EP83" t="s">
        <v>69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76.1</v>
      </c>
      <c r="EX83">
        <v>0.24</v>
      </c>
      <c r="EY83">
        <v>0</v>
      </c>
    </row>
    <row r="84" spans="1:155" ht="12.75">
      <c r="A84">
        <v>17</v>
      </c>
      <c r="B84">
        <v>1</v>
      </c>
      <c r="C84">
        <f>ROW(SmtRes!A395)</f>
        <v>395</v>
      </c>
      <c r="D84">
        <f>ROW(EtalonRes!A395)</f>
        <v>395</v>
      </c>
      <c r="E84" t="s">
        <v>216</v>
      </c>
      <c r="F84" t="s">
        <v>217</v>
      </c>
      <c r="G84" t="s">
        <v>218</v>
      </c>
      <c r="H84" t="s">
        <v>66</v>
      </c>
      <c r="I84">
        <v>1.2</v>
      </c>
      <c r="J84">
        <v>0</v>
      </c>
      <c r="O84">
        <f t="shared" si="32"/>
        <v>3467.9</v>
      </c>
      <c r="P84">
        <f t="shared" si="33"/>
        <v>486.14</v>
      </c>
      <c r="Q84">
        <f t="shared" si="34"/>
        <v>67.23</v>
      </c>
      <c r="R84">
        <f t="shared" si="35"/>
        <v>7.38</v>
      </c>
      <c r="S84">
        <f t="shared" si="36"/>
        <v>2914.53</v>
      </c>
      <c r="T84">
        <f t="shared" si="37"/>
        <v>0</v>
      </c>
      <c r="U84">
        <f t="shared" si="38"/>
        <v>56.879999999999995</v>
      </c>
      <c r="V84">
        <f t="shared" si="39"/>
        <v>0.08639999999999999</v>
      </c>
      <c r="W84">
        <f t="shared" si="40"/>
        <v>0</v>
      </c>
      <c r="X84">
        <f t="shared" si="41"/>
        <v>2609.27</v>
      </c>
      <c r="Y84">
        <f t="shared" si="42"/>
        <v>1899.24</v>
      </c>
      <c r="AA84">
        <v>0</v>
      </c>
      <c r="AB84">
        <f t="shared" si="43"/>
        <v>2889.9163799999997</v>
      </c>
      <c r="AC84">
        <f>(SUM(SmtRes!BQ386:SmtRes!BQ395))</f>
        <v>405.1191</v>
      </c>
      <c r="AD84">
        <f>(SUM(SmtRes!BR386:SmtRes!BR395))</f>
        <v>56.02128</v>
      </c>
      <c r="AE84">
        <f>((SUM(SmtRes!BS386:SmtRes!BS395))*1)</f>
        <v>6.14988</v>
      </c>
      <c r="AF84">
        <f>((SUM(SmtRes!BT386:SmtRes!BT395))*1)</f>
        <v>2428.776</v>
      </c>
      <c r="AG84">
        <f t="shared" si="44"/>
        <v>0</v>
      </c>
      <c r="AH84">
        <f>(SUM(SmtRes!BU386:SmtRes!BU395))</f>
        <v>47.4</v>
      </c>
      <c r="AI84">
        <f>(SUM(SmtRes!BV386:SmtRes!BV395))</f>
        <v>0.072</v>
      </c>
      <c r="AJ84">
        <f t="shared" si="45"/>
        <v>0</v>
      </c>
      <c r="AK84">
        <v>2475.7835</v>
      </c>
      <c r="AL84">
        <v>405.1191</v>
      </c>
      <c r="AM84">
        <v>46.6844</v>
      </c>
      <c r="AN84">
        <v>5.1249</v>
      </c>
      <c r="AO84">
        <v>2023.98</v>
      </c>
      <c r="AP84">
        <v>0</v>
      </c>
      <c r="AQ84">
        <v>39.5</v>
      </c>
      <c r="AR84">
        <v>0.06</v>
      </c>
      <c r="AS84">
        <v>0</v>
      </c>
      <c r="AT84">
        <f t="shared" si="46"/>
        <v>89.3</v>
      </c>
      <c r="AU84">
        <f t="shared" si="47"/>
        <v>65</v>
      </c>
      <c r="AV84">
        <v>1</v>
      </c>
      <c r="AW84">
        <v>1</v>
      </c>
      <c r="AX84">
        <v>1</v>
      </c>
      <c r="AY84">
        <v>1</v>
      </c>
      <c r="AZ84">
        <v>1</v>
      </c>
      <c r="BA84">
        <v>1</v>
      </c>
      <c r="BB84">
        <v>1</v>
      </c>
      <c r="BC84">
        <v>1</v>
      </c>
      <c r="BH84">
        <v>0</v>
      </c>
      <c r="BI84">
        <v>2</v>
      </c>
      <c r="BJ84" t="s">
        <v>219</v>
      </c>
      <c r="BM84">
        <v>57</v>
      </c>
      <c r="BN84">
        <v>0</v>
      </c>
      <c r="BO84" t="s">
        <v>220</v>
      </c>
      <c r="BP84">
        <v>1</v>
      </c>
      <c r="BQ84">
        <v>3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95</v>
      </c>
      <c r="CA84">
        <v>65</v>
      </c>
      <c r="CF84">
        <v>0</v>
      </c>
      <c r="CG84">
        <v>0</v>
      </c>
      <c r="CM84">
        <v>0</v>
      </c>
      <c r="CO84">
        <v>0</v>
      </c>
      <c r="CP84">
        <f t="shared" si="48"/>
        <v>3467.9</v>
      </c>
      <c r="CQ84">
        <f t="shared" si="49"/>
        <v>405.1191</v>
      </c>
      <c r="CR84">
        <f t="shared" si="50"/>
        <v>56.02128</v>
      </c>
      <c r="CS84">
        <f t="shared" si="51"/>
        <v>6.14988</v>
      </c>
      <c r="CT84">
        <f t="shared" si="52"/>
        <v>2428.776</v>
      </c>
      <c r="CU84">
        <f t="shared" si="53"/>
        <v>0</v>
      </c>
      <c r="CV84">
        <f t="shared" si="54"/>
        <v>47.4</v>
      </c>
      <c r="CW84">
        <f t="shared" si="55"/>
        <v>0.072</v>
      </c>
      <c r="CX84">
        <f t="shared" si="56"/>
        <v>0</v>
      </c>
      <c r="CY84">
        <f t="shared" si="57"/>
        <v>2609.2656300000003</v>
      </c>
      <c r="CZ84">
        <f t="shared" si="58"/>
        <v>1899.2415000000003</v>
      </c>
      <c r="DE84" t="s">
        <v>183</v>
      </c>
      <c r="DF84" t="s">
        <v>183</v>
      </c>
      <c r="DG84" t="s">
        <v>183</v>
      </c>
      <c r="DI84" t="s">
        <v>183</v>
      </c>
      <c r="DJ84" t="s">
        <v>183</v>
      </c>
      <c r="DN84">
        <v>0</v>
      </c>
      <c r="DO84">
        <v>0</v>
      </c>
      <c r="DP84">
        <v>1</v>
      </c>
      <c r="DQ84">
        <v>1</v>
      </c>
      <c r="DR84">
        <v>1</v>
      </c>
      <c r="DS84">
        <v>1</v>
      </c>
      <c r="DT84">
        <v>1</v>
      </c>
      <c r="DU84">
        <v>1010</v>
      </c>
      <c r="DV84" t="s">
        <v>66</v>
      </c>
      <c r="DW84" t="s">
        <v>66</v>
      </c>
      <c r="DX84">
        <v>100</v>
      </c>
      <c r="EE84">
        <v>10677291</v>
      </c>
      <c r="EF84">
        <v>3</v>
      </c>
      <c r="EG84" t="s">
        <v>29</v>
      </c>
      <c r="EH84">
        <v>0</v>
      </c>
      <c r="EJ84">
        <v>2</v>
      </c>
      <c r="EK84">
        <v>57</v>
      </c>
      <c r="EL84" t="s">
        <v>30</v>
      </c>
      <c r="EM84" t="s">
        <v>31</v>
      </c>
      <c r="EP84" t="s">
        <v>69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39.5</v>
      </c>
      <c r="EX84">
        <v>0.06</v>
      </c>
      <c r="EY84">
        <v>0</v>
      </c>
    </row>
    <row r="85" spans="1:155" ht="12.75">
      <c r="A85">
        <v>17</v>
      </c>
      <c r="B85">
        <v>1</v>
      </c>
      <c r="C85">
        <f>ROW(SmtRes!A406)</f>
        <v>406</v>
      </c>
      <c r="D85">
        <f>ROW(EtalonRes!A406)</f>
        <v>406</v>
      </c>
      <c r="E85" t="s">
        <v>221</v>
      </c>
      <c r="F85" t="s">
        <v>222</v>
      </c>
      <c r="G85" t="s">
        <v>223</v>
      </c>
      <c r="H85" t="s">
        <v>66</v>
      </c>
      <c r="I85">
        <v>0.12</v>
      </c>
      <c r="J85">
        <v>0</v>
      </c>
      <c r="O85">
        <f t="shared" si="32"/>
        <v>652.37</v>
      </c>
      <c r="P85">
        <f t="shared" si="33"/>
        <v>71.19</v>
      </c>
      <c r="Q85">
        <f t="shared" si="34"/>
        <v>20.41</v>
      </c>
      <c r="R85">
        <f t="shared" si="35"/>
        <v>2.46</v>
      </c>
      <c r="S85">
        <f t="shared" si="36"/>
        <v>560.77</v>
      </c>
      <c r="T85">
        <f t="shared" si="37"/>
        <v>0</v>
      </c>
      <c r="U85">
        <f t="shared" si="38"/>
        <v>10.943999999999999</v>
      </c>
      <c r="V85">
        <f t="shared" si="39"/>
        <v>0.0288</v>
      </c>
      <c r="W85">
        <f t="shared" si="40"/>
        <v>0</v>
      </c>
      <c r="X85">
        <f t="shared" si="41"/>
        <v>502.96</v>
      </c>
      <c r="Y85">
        <f t="shared" si="42"/>
        <v>366.1</v>
      </c>
      <c r="AA85">
        <v>0</v>
      </c>
      <c r="AB85">
        <f t="shared" si="43"/>
        <v>5436.415620000001</v>
      </c>
      <c r="AC85">
        <f>(SUM(SmtRes!BQ396:SmtRes!BQ406))</f>
        <v>593.2204200000001</v>
      </c>
      <c r="AD85">
        <f>(SUM(SmtRes!BR396:SmtRes!BR406))</f>
        <v>170.10719999999998</v>
      </c>
      <c r="AE85">
        <f>((SUM(SmtRes!BS396:SmtRes!BS406))*1)</f>
        <v>20.4996</v>
      </c>
      <c r="AF85">
        <f>((SUM(SmtRes!BT396:SmtRes!BT406))*1)</f>
        <v>4673.088000000001</v>
      </c>
      <c r="AG85">
        <f t="shared" si="44"/>
        <v>0</v>
      </c>
      <c r="AH85">
        <f>(SUM(SmtRes!BU396:SmtRes!BU406))</f>
        <v>91.2</v>
      </c>
      <c r="AI85">
        <f>(SUM(SmtRes!BV396:SmtRes!BV406))</f>
        <v>0.24</v>
      </c>
      <c r="AJ85">
        <f t="shared" si="45"/>
        <v>0</v>
      </c>
      <c r="AK85">
        <v>4629.216420000001</v>
      </c>
      <c r="AL85">
        <v>593.2204200000001</v>
      </c>
      <c r="AM85">
        <v>141.756</v>
      </c>
      <c r="AN85">
        <v>17.083</v>
      </c>
      <c r="AO85">
        <v>3894.24</v>
      </c>
      <c r="AP85">
        <v>0</v>
      </c>
      <c r="AQ85">
        <v>76</v>
      </c>
      <c r="AR85">
        <v>0.2</v>
      </c>
      <c r="AS85">
        <v>0</v>
      </c>
      <c r="AT85">
        <f t="shared" si="46"/>
        <v>89.3</v>
      </c>
      <c r="AU85">
        <f t="shared" si="47"/>
        <v>65</v>
      </c>
      <c r="AV85">
        <v>1</v>
      </c>
      <c r="AW85">
        <v>1</v>
      </c>
      <c r="AX85">
        <v>1</v>
      </c>
      <c r="AY85">
        <v>1</v>
      </c>
      <c r="AZ85">
        <v>1</v>
      </c>
      <c r="BA85">
        <v>1</v>
      </c>
      <c r="BB85">
        <v>1</v>
      </c>
      <c r="BC85">
        <v>1</v>
      </c>
      <c r="BH85">
        <v>0</v>
      </c>
      <c r="BI85">
        <v>2</v>
      </c>
      <c r="BJ85" t="s">
        <v>224</v>
      </c>
      <c r="BM85">
        <v>57</v>
      </c>
      <c r="BN85">
        <v>0</v>
      </c>
      <c r="BO85" t="s">
        <v>225</v>
      </c>
      <c r="BP85">
        <v>1</v>
      </c>
      <c r="BQ85">
        <v>3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95</v>
      </c>
      <c r="CA85">
        <v>65</v>
      </c>
      <c r="CF85">
        <v>0</v>
      </c>
      <c r="CG85">
        <v>0</v>
      </c>
      <c r="CM85">
        <v>0</v>
      </c>
      <c r="CN85" t="s">
        <v>125</v>
      </c>
      <c r="CO85">
        <v>0</v>
      </c>
      <c r="CP85">
        <f t="shared" si="48"/>
        <v>652.37</v>
      </c>
      <c r="CQ85">
        <f t="shared" si="49"/>
        <v>593.2204200000001</v>
      </c>
      <c r="CR85">
        <f t="shared" si="50"/>
        <v>170.10719999999998</v>
      </c>
      <c r="CS85">
        <f t="shared" si="51"/>
        <v>20.4996</v>
      </c>
      <c r="CT85">
        <f t="shared" si="52"/>
        <v>4673.088000000001</v>
      </c>
      <c r="CU85">
        <f t="shared" si="53"/>
        <v>0</v>
      </c>
      <c r="CV85">
        <f t="shared" si="54"/>
        <v>91.2</v>
      </c>
      <c r="CW85">
        <f t="shared" si="55"/>
        <v>0.24</v>
      </c>
      <c r="CX85">
        <f t="shared" si="56"/>
        <v>0</v>
      </c>
      <c r="CY85">
        <f t="shared" si="57"/>
        <v>502.96439</v>
      </c>
      <c r="CZ85">
        <f t="shared" si="58"/>
        <v>366.09950000000003</v>
      </c>
      <c r="DE85" t="s">
        <v>126</v>
      </c>
      <c r="DF85" t="s">
        <v>126</v>
      </c>
      <c r="DG85" t="s">
        <v>126</v>
      </c>
      <c r="DI85" t="s">
        <v>126</v>
      </c>
      <c r="DJ85" t="s">
        <v>126</v>
      </c>
      <c r="DN85">
        <v>0</v>
      </c>
      <c r="DO85">
        <v>0</v>
      </c>
      <c r="DP85">
        <v>1</v>
      </c>
      <c r="DQ85">
        <v>1</v>
      </c>
      <c r="DR85">
        <v>1</v>
      </c>
      <c r="DS85">
        <v>1</v>
      </c>
      <c r="DT85">
        <v>1</v>
      </c>
      <c r="DU85">
        <v>1010</v>
      </c>
      <c r="DV85" t="s">
        <v>66</v>
      </c>
      <c r="DW85" t="s">
        <v>66</v>
      </c>
      <c r="DX85">
        <v>100</v>
      </c>
      <c r="EE85">
        <v>10677291</v>
      </c>
      <c r="EF85">
        <v>3</v>
      </c>
      <c r="EG85" t="s">
        <v>29</v>
      </c>
      <c r="EH85">
        <v>0</v>
      </c>
      <c r="EJ85">
        <v>2</v>
      </c>
      <c r="EK85">
        <v>57</v>
      </c>
      <c r="EL85" t="s">
        <v>30</v>
      </c>
      <c r="EM85" t="s">
        <v>31</v>
      </c>
      <c r="EO85" t="s">
        <v>127</v>
      </c>
      <c r="EP85" t="s">
        <v>69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76</v>
      </c>
      <c r="EX85">
        <v>0.2</v>
      </c>
      <c r="EY85">
        <v>0</v>
      </c>
    </row>
    <row r="87" spans="1:39" ht="12.75">
      <c r="A87" s="2">
        <v>51</v>
      </c>
      <c r="B87" s="2">
        <f>B59</f>
        <v>1</v>
      </c>
      <c r="C87" s="2">
        <f>A59</f>
        <v>4</v>
      </c>
      <c r="D87" s="2">
        <f>ROW(A59)</f>
        <v>59</v>
      </c>
      <c r="E87" s="2"/>
      <c r="F87" s="2" t="str">
        <f>IF(F59&lt;&gt;"",F59,"")</f>
        <v>Новый раздел</v>
      </c>
      <c r="G87" s="2" t="str">
        <f>IF(G59&lt;&gt;"",G59,"")</f>
        <v>Электромонтажные работы</v>
      </c>
      <c r="H87" s="2"/>
      <c r="I87" s="2"/>
      <c r="J87" s="2"/>
      <c r="K87" s="2"/>
      <c r="L87" s="2"/>
      <c r="M87" s="2"/>
      <c r="N87" s="2"/>
      <c r="O87" s="2">
        <f aca="true" t="shared" si="59" ref="O87:Y87">ROUND(AB87,2)</f>
        <v>366769.6</v>
      </c>
      <c r="P87" s="2">
        <f t="shared" si="59"/>
        <v>86366.64</v>
      </c>
      <c r="Q87" s="2">
        <f t="shared" si="59"/>
        <v>133751.33</v>
      </c>
      <c r="R87" s="2">
        <f t="shared" si="59"/>
        <v>72847.73</v>
      </c>
      <c r="S87" s="2">
        <f t="shared" si="59"/>
        <v>146651.63</v>
      </c>
      <c r="T87" s="2">
        <f t="shared" si="59"/>
        <v>0</v>
      </c>
      <c r="U87" s="2">
        <f t="shared" si="59"/>
        <v>2991.37</v>
      </c>
      <c r="V87" s="2">
        <f t="shared" si="59"/>
        <v>1257.83</v>
      </c>
      <c r="W87" s="2">
        <f t="shared" si="59"/>
        <v>0</v>
      </c>
      <c r="X87" s="2">
        <f t="shared" si="59"/>
        <v>195195.57</v>
      </c>
      <c r="Y87" s="2">
        <f t="shared" si="59"/>
        <v>142384.73</v>
      </c>
      <c r="Z87" s="2"/>
      <c r="AA87" s="2"/>
      <c r="AB87" s="2">
        <f>ROUND(SUMIF(AA63:AA85,"=0",O63:O85),2)</f>
        <v>366769.6</v>
      </c>
      <c r="AC87" s="2">
        <f>ROUND(SUMIF(AA63:AA85,"=0",P63:P85),2)</f>
        <v>86366.64</v>
      </c>
      <c r="AD87" s="2">
        <f>ROUND(SUMIF(AA63:AA85,"=0",Q63:Q85),2)</f>
        <v>133751.33</v>
      </c>
      <c r="AE87" s="2">
        <f>ROUND(SUMIF(AA63:AA85,"=0",R63:R85),2)</f>
        <v>72847.73</v>
      </c>
      <c r="AF87" s="2">
        <f>ROUND(SUMIF(AA63:AA85,"=0",S63:S85),2)</f>
        <v>146651.63</v>
      </c>
      <c r="AG87" s="2">
        <f>ROUND(SUMIF(AA63:AA85,"=0",T63:T85),2)</f>
        <v>0</v>
      </c>
      <c r="AH87" s="2">
        <f>ROUND(SUMIF(AA63:AA85,"=0",U63:U85),2)</f>
        <v>2991.37</v>
      </c>
      <c r="AI87" s="2">
        <f>ROUND(SUMIF(AA63:AA85,"=0",V63:V85),2)</f>
        <v>1257.83</v>
      </c>
      <c r="AJ87" s="2">
        <f>ROUND(SUMIF(AA63:AA85,"=0",W63:W85),2)</f>
        <v>0</v>
      </c>
      <c r="AK87" s="2">
        <f>ROUND(SUMIF(AA63:AA85,"=0",X63:X85),2)</f>
        <v>195195.57</v>
      </c>
      <c r="AL87" s="2">
        <f>ROUND(SUMIF(AA63:AA85,"=0",Y63:Y85),2)</f>
        <v>142384.73</v>
      </c>
      <c r="AM87" s="2">
        <v>0</v>
      </c>
    </row>
    <row r="89" spans="1:14" ht="12.75">
      <c r="A89" s="3">
        <v>50</v>
      </c>
      <c r="B89" s="3">
        <v>0</v>
      </c>
      <c r="C89" s="3">
        <v>0</v>
      </c>
      <c r="D89" s="3">
        <v>1</v>
      </c>
      <c r="E89" s="3">
        <v>0</v>
      </c>
      <c r="F89" s="3">
        <f>Source!O87</f>
        <v>366769.6</v>
      </c>
      <c r="G89" s="3" t="s">
        <v>95</v>
      </c>
      <c r="H89" s="3" t="s">
        <v>96</v>
      </c>
      <c r="I89" s="3"/>
      <c r="J89" s="3"/>
      <c r="K89" s="3">
        <v>201</v>
      </c>
      <c r="L89" s="3">
        <v>1</v>
      </c>
      <c r="M89" s="3">
        <v>3</v>
      </c>
      <c r="N89" s="3" t="s">
        <v>3</v>
      </c>
    </row>
    <row r="90" spans="1:14" ht="12.75">
      <c r="A90" s="3">
        <v>50</v>
      </c>
      <c r="B90" s="3">
        <v>0</v>
      </c>
      <c r="C90" s="3">
        <v>0</v>
      </c>
      <c r="D90" s="3">
        <v>1</v>
      </c>
      <c r="E90" s="3">
        <v>202</v>
      </c>
      <c r="F90" s="3">
        <f>Source!P87</f>
        <v>86366.64</v>
      </c>
      <c r="G90" s="3" t="s">
        <v>97</v>
      </c>
      <c r="H90" s="3" t="s">
        <v>98</v>
      </c>
      <c r="I90" s="3"/>
      <c r="J90" s="3"/>
      <c r="K90" s="3">
        <v>202</v>
      </c>
      <c r="L90" s="3">
        <v>2</v>
      </c>
      <c r="M90" s="3">
        <v>3</v>
      </c>
      <c r="N90" s="3" t="s">
        <v>3</v>
      </c>
    </row>
    <row r="91" spans="1:14" ht="12.75">
      <c r="A91" s="3">
        <v>50</v>
      </c>
      <c r="B91" s="3">
        <v>0</v>
      </c>
      <c r="C91" s="3">
        <v>0</v>
      </c>
      <c r="D91" s="3">
        <v>1</v>
      </c>
      <c r="E91" s="3">
        <v>203</v>
      </c>
      <c r="F91" s="3">
        <f>Source!Q87</f>
        <v>133751.33</v>
      </c>
      <c r="G91" s="3" t="s">
        <v>99</v>
      </c>
      <c r="H91" s="3" t="s">
        <v>100</v>
      </c>
      <c r="I91" s="3"/>
      <c r="J91" s="3"/>
      <c r="K91" s="3">
        <v>203</v>
      </c>
      <c r="L91" s="3">
        <v>3</v>
      </c>
      <c r="M91" s="3">
        <v>3</v>
      </c>
      <c r="N91" s="3" t="s">
        <v>3</v>
      </c>
    </row>
    <row r="92" spans="1:14" ht="12.75">
      <c r="A92" s="3">
        <v>50</v>
      </c>
      <c r="B92" s="3">
        <v>0</v>
      </c>
      <c r="C92" s="3">
        <v>0</v>
      </c>
      <c r="D92" s="3">
        <v>1</v>
      </c>
      <c r="E92" s="3">
        <v>204</v>
      </c>
      <c r="F92" s="3">
        <f>Source!R87</f>
        <v>72847.73</v>
      </c>
      <c r="G92" s="3" t="s">
        <v>101</v>
      </c>
      <c r="H92" s="3" t="s">
        <v>102</v>
      </c>
      <c r="I92" s="3"/>
      <c r="J92" s="3"/>
      <c r="K92" s="3">
        <v>204</v>
      </c>
      <c r="L92" s="3">
        <v>4</v>
      </c>
      <c r="M92" s="3">
        <v>3</v>
      </c>
      <c r="N92" s="3" t="s">
        <v>3</v>
      </c>
    </row>
    <row r="93" spans="1:14" ht="12.75">
      <c r="A93" s="3">
        <v>50</v>
      </c>
      <c r="B93" s="3">
        <v>0</v>
      </c>
      <c r="C93" s="3">
        <v>0</v>
      </c>
      <c r="D93" s="3">
        <v>1</v>
      </c>
      <c r="E93" s="3">
        <v>205</v>
      </c>
      <c r="F93" s="3">
        <f>Source!S87</f>
        <v>146651.63</v>
      </c>
      <c r="G93" s="3" t="s">
        <v>103</v>
      </c>
      <c r="H93" s="3" t="s">
        <v>104</v>
      </c>
      <c r="I93" s="3"/>
      <c r="J93" s="3"/>
      <c r="K93" s="3">
        <v>205</v>
      </c>
      <c r="L93" s="3">
        <v>5</v>
      </c>
      <c r="M93" s="3">
        <v>3</v>
      </c>
      <c r="N93" s="3" t="s">
        <v>3</v>
      </c>
    </row>
    <row r="94" spans="1:14" ht="12.75">
      <c r="A94" s="3">
        <v>50</v>
      </c>
      <c r="B94" s="3">
        <v>0</v>
      </c>
      <c r="C94" s="3">
        <v>0</v>
      </c>
      <c r="D94" s="3">
        <v>1</v>
      </c>
      <c r="E94" s="3">
        <v>206</v>
      </c>
      <c r="F94" s="3">
        <f>Source!T87</f>
        <v>0</v>
      </c>
      <c r="G94" s="3" t="s">
        <v>105</v>
      </c>
      <c r="H94" s="3" t="s">
        <v>106</v>
      </c>
      <c r="I94" s="3"/>
      <c r="J94" s="3"/>
      <c r="K94" s="3">
        <v>206</v>
      </c>
      <c r="L94" s="3">
        <v>6</v>
      </c>
      <c r="M94" s="3">
        <v>3</v>
      </c>
      <c r="N94" s="3" t="s">
        <v>3</v>
      </c>
    </row>
    <row r="95" spans="1:14" ht="12.75">
      <c r="A95" s="3">
        <v>50</v>
      </c>
      <c r="B95" s="3">
        <v>0</v>
      </c>
      <c r="C95" s="3">
        <v>0</v>
      </c>
      <c r="D95" s="3">
        <v>1</v>
      </c>
      <c r="E95" s="3">
        <v>207</v>
      </c>
      <c r="F95" s="3">
        <f>Source!U87</f>
        <v>2991.37</v>
      </c>
      <c r="G95" s="3" t="s">
        <v>107</v>
      </c>
      <c r="H95" s="3" t="s">
        <v>108</v>
      </c>
      <c r="I95" s="3"/>
      <c r="J95" s="3"/>
      <c r="K95" s="3">
        <v>207</v>
      </c>
      <c r="L95" s="3">
        <v>7</v>
      </c>
      <c r="M95" s="3">
        <v>3</v>
      </c>
      <c r="N95" s="3" t="s">
        <v>3</v>
      </c>
    </row>
    <row r="96" spans="1:14" ht="12.75">
      <c r="A96" s="3">
        <v>50</v>
      </c>
      <c r="B96" s="3">
        <v>0</v>
      </c>
      <c r="C96" s="3">
        <v>0</v>
      </c>
      <c r="D96" s="3">
        <v>1</v>
      </c>
      <c r="E96" s="3">
        <v>208</v>
      </c>
      <c r="F96" s="3">
        <f>Source!V87</f>
        <v>1257.83</v>
      </c>
      <c r="G96" s="3" t="s">
        <v>109</v>
      </c>
      <c r="H96" s="3" t="s">
        <v>110</v>
      </c>
      <c r="I96" s="3"/>
      <c r="J96" s="3"/>
      <c r="K96" s="3">
        <v>208</v>
      </c>
      <c r="L96" s="3">
        <v>8</v>
      </c>
      <c r="M96" s="3">
        <v>3</v>
      </c>
      <c r="N96" s="3" t="s">
        <v>3</v>
      </c>
    </row>
    <row r="97" spans="1:14" ht="12.75">
      <c r="A97" s="3">
        <v>50</v>
      </c>
      <c r="B97" s="3">
        <v>0</v>
      </c>
      <c r="C97" s="3">
        <v>0</v>
      </c>
      <c r="D97" s="3">
        <v>1</v>
      </c>
      <c r="E97" s="3">
        <v>209</v>
      </c>
      <c r="F97" s="3">
        <f>Source!W87</f>
        <v>0</v>
      </c>
      <c r="G97" s="3" t="s">
        <v>111</v>
      </c>
      <c r="H97" s="3" t="s">
        <v>112</v>
      </c>
      <c r="I97" s="3"/>
      <c r="J97" s="3"/>
      <c r="K97" s="3">
        <v>209</v>
      </c>
      <c r="L97" s="3">
        <v>9</v>
      </c>
      <c r="M97" s="3">
        <v>3</v>
      </c>
      <c r="N97" s="3" t="s">
        <v>3</v>
      </c>
    </row>
    <row r="98" spans="1:14" ht="12.75">
      <c r="A98" s="3">
        <v>50</v>
      </c>
      <c r="B98" s="3">
        <v>0</v>
      </c>
      <c r="C98" s="3">
        <v>0</v>
      </c>
      <c r="D98" s="3">
        <v>1</v>
      </c>
      <c r="E98" s="3">
        <v>0</v>
      </c>
      <c r="F98" s="3">
        <f>Source!X87</f>
        <v>195195.57</v>
      </c>
      <c r="G98" s="3" t="s">
        <v>113</v>
      </c>
      <c r="H98" s="3" t="s">
        <v>114</v>
      </c>
      <c r="I98" s="3"/>
      <c r="J98" s="3"/>
      <c r="K98" s="3">
        <v>210</v>
      </c>
      <c r="L98" s="3">
        <v>10</v>
      </c>
      <c r="M98" s="3">
        <v>3</v>
      </c>
      <c r="N98" s="3" t="s">
        <v>3</v>
      </c>
    </row>
    <row r="99" spans="1:14" ht="12.75">
      <c r="A99" s="3">
        <v>50</v>
      </c>
      <c r="B99" s="3">
        <v>0</v>
      </c>
      <c r="C99" s="3">
        <v>0</v>
      </c>
      <c r="D99" s="3">
        <v>1</v>
      </c>
      <c r="E99" s="3">
        <v>0</v>
      </c>
      <c r="F99" s="3">
        <f>Source!Y87</f>
        <v>142384.73</v>
      </c>
      <c r="G99" s="3" t="s">
        <v>115</v>
      </c>
      <c r="H99" s="3" t="s">
        <v>116</v>
      </c>
      <c r="I99" s="3"/>
      <c r="J99" s="3"/>
      <c r="K99" s="3">
        <v>211</v>
      </c>
      <c r="L99" s="3">
        <v>11</v>
      </c>
      <c r="M99" s="3">
        <v>3</v>
      </c>
      <c r="N99" s="3" t="s">
        <v>3</v>
      </c>
    </row>
    <row r="100" spans="1:14" ht="12.75">
      <c r="A100" s="3">
        <v>50</v>
      </c>
      <c r="B100" s="3">
        <v>1</v>
      </c>
      <c r="C100" s="3">
        <v>0</v>
      </c>
      <c r="D100" s="3">
        <v>2</v>
      </c>
      <c r="E100" s="3">
        <v>201</v>
      </c>
      <c r="F100" s="3">
        <f>ROUND(ROUND(Source!F89,2),2)</f>
        <v>366769.6</v>
      </c>
      <c r="G100" s="3" t="s">
        <v>117</v>
      </c>
      <c r="H100" s="3" t="s">
        <v>118</v>
      </c>
      <c r="I100" s="3"/>
      <c r="J100" s="3"/>
      <c r="K100" s="3">
        <v>212</v>
      </c>
      <c r="L100" s="3">
        <v>12</v>
      </c>
      <c r="M100" s="3">
        <v>0</v>
      </c>
      <c r="N100" s="3" t="s">
        <v>3</v>
      </c>
    </row>
    <row r="101" spans="1:14" ht="12.75">
      <c r="A101" s="3">
        <v>50</v>
      </c>
      <c r="B101" s="3">
        <v>1</v>
      </c>
      <c r="C101" s="3">
        <v>0</v>
      </c>
      <c r="D101" s="3">
        <v>2</v>
      </c>
      <c r="E101" s="3">
        <v>210</v>
      </c>
      <c r="F101" s="3">
        <f>ROUND(ROUND(Source!F98,2),2)</f>
        <v>195195.57</v>
      </c>
      <c r="G101" s="3" t="s">
        <v>119</v>
      </c>
      <c r="H101" s="3" t="s">
        <v>114</v>
      </c>
      <c r="I101" s="3"/>
      <c r="J101" s="3"/>
      <c r="K101" s="3">
        <v>212</v>
      </c>
      <c r="L101" s="3">
        <v>13</v>
      </c>
      <c r="M101" s="3">
        <v>0</v>
      </c>
      <c r="N101" s="3" t="s">
        <v>3</v>
      </c>
    </row>
    <row r="102" spans="1:14" ht="12.75">
      <c r="A102" s="3">
        <v>50</v>
      </c>
      <c r="B102" s="3">
        <v>1</v>
      </c>
      <c r="C102" s="3">
        <v>0</v>
      </c>
      <c r="D102" s="3">
        <v>2</v>
      </c>
      <c r="E102" s="3">
        <v>211</v>
      </c>
      <c r="F102" s="3">
        <f>ROUND(ROUND(Source!F99,2),2)</f>
        <v>142384.73</v>
      </c>
      <c r="G102" s="3" t="s">
        <v>120</v>
      </c>
      <c r="H102" s="3" t="s">
        <v>116</v>
      </c>
      <c r="I102" s="3"/>
      <c r="J102" s="3"/>
      <c r="K102" s="3">
        <v>212</v>
      </c>
      <c r="L102" s="3">
        <v>14</v>
      </c>
      <c r="M102" s="3">
        <v>0</v>
      </c>
      <c r="N102" s="3" t="s">
        <v>3</v>
      </c>
    </row>
    <row r="103" spans="1:14" ht="12.75">
      <c r="A103" s="3">
        <v>50</v>
      </c>
      <c r="B103" s="3">
        <v>1</v>
      </c>
      <c r="C103" s="3">
        <v>0</v>
      </c>
      <c r="D103" s="3">
        <v>2</v>
      </c>
      <c r="E103" s="3">
        <v>0</v>
      </c>
      <c r="F103" s="3">
        <f>ROUND(Source!F100+Source!F101+Source!F102,2)</f>
        <v>704349.9</v>
      </c>
      <c r="G103" s="3" t="s">
        <v>121</v>
      </c>
      <c r="H103" s="3" t="s">
        <v>122</v>
      </c>
      <c r="I103" s="3"/>
      <c r="J103" s="3"/>
      <c r="K103" s="3">
        <v>212</v>
      </c>
      <c r="L103" s="3">
        <v>15</v>
      </c>
      <c r="M103" s="3">
        <v>0</v>
      </c>
      <c r="N103" s="3" t="s">
        <v>3</v>
      </c>
    </row>
    <row r="104" ht="12.75">
      <c r="G104">
        <v>0</v>
      </c>
    </row>
    <row r="105" spans="1:59" ht="12.75">
      <c r="A105" s="1">
        <v>4</v>
      </c>
      <c r="B105" s="1">
        <v>1</v>
      </c>
      <c r="C105" s="1"/>
      <c r="D105" s="1">
        <f>ROW(A115)</f>
        <v>115</v>
      </c>
      <c r="E105" s="1"/>
      <c r="F105" s="1" t="s">
        <v>18</v>
      </c>
      <c r="G105" s="1" t="s">
        <v>226</v>
      </c>
      <c r="H105" s="1"/>
      <c r="I105" s="1"/>
      <c r="J105" s="1"/>
      <c r="K105" s="1"/>
      <c r="L105" s="1"/>
      <c r="M105" s="1"/>
      <c r="N105" s="1" t="s">
        <v>3</v>
      </c>
      <c r="O105" s="1"/>
      <c r="P105" s="1"/>
      <c r="Q105" s="1"/>
      <c r="R105" s="1" t="s">
        <v>3</v>
      </c>
      <c r="S105" s="1" t="s">
        <v>3</v>
      </c>
      <c r="T105" s="1" t="s">
        <v>3</v>
      </c>
      <c r="U105" s="1" t="s">
        <v>3</v>
      </c>
      <c r="V105" s="1"/>
      <c r="W105" s="1"/>
      <c r="X105" s="1">
        <v>0</v>
      </c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>
        <v>0</v>
      </c>
      <c r="AM105" s="1"/>
      <c r="BE105" t="s">
        <v>227</v>
      </c>
      <c r="BF105">
        <v>0</v>
      </c>
      <c r="BG105">
        <v>0</v>
      </c>
    </row>
    <row r="107" spans="1:39" ht="12.75">
      <c r="A107" s="2">
        <v>52</v>
      </c>
      <c r="B107" s="2">
        <f aca="true" t="shared" si="60" ref="B107:AM107">B115</f>
        <v>1</v>
      </c>
      <c r="C107" s="2">
        <f t="shared" si="60"/>
        <v>4</v>
      </c>
      <c r="D107" s="2">
        <f t="shared" si="60"/>
        <v>105</v>
      </c>
      <c r="E107" s="2">
        <f t="shared" si="60"/>
        <v>0</v>
      </c>
      <c r="F107" s="2" t="str">
        <f t="shared" si="60"/>
        <v>Новый раздел</v>
      </c>
      <c r="G107" s="2" t="str">
        <f t="shared" si="60"/>
        <v>Заземление</v>
      </c>
      <c r="H107" s="2">
        <f t="shared" si="60"/>
        <v>0</v>
      </c>
      <c r="I107" s="2">
        <f t="shared" si="60"/>
        <v>0</v>
      </c>
      <c r="J107" s="2">
        <f t="shared" si="60"/>
        <v>0</v>
      </c>
      <c r="K107" s="2">
        <f t="shared" si="60"/>
        <v>0</v>
      </c>
      <c r="L107" s="2">
        <f t="shared" si="60"/>
        <v>0</v>
      </c>
      <c r="M107" s="2">
        <f t="shared" si="60"/>
        <v>0</v>
      </c>
      <c r="N107" s="2">
        <f t="shared" si="60"/>
        <v>0</v>
      </c>
      <c r="O107" s="2">
        <f t="shared" si="60"/>
        <v>43645.11</v>
      </c>
      <c r="P107" s="2">
        <f t="shared" si="60"/>
        <v>31807.38</v>
      </c>
      <c r="Q107" s="2">
        <f t="shared" si="60"/>
        <v>2143.11</v>
      </c>
      <c r="R107" s="2">
        <f t="shared" si="60"/>
        <v>412.54</v>
      </c>
      <c r="S107" s="2">
        <f t="shared" si="60"/>
        <v>9694.62</v>
      </c>
      <c r="T107" s="2">
        <f t="shared" si="60"/>
        <v>0</v>
      </c>
      <c r="U107" s="2">
        <f t="shared" si="60"/>
        <v>199.6</v>
      </c>
      <c r="V107" s="2">
        <f t="shared" si="60"/>
        <v>4.83</v>
      </c>
      <c r="W107" s="2">
        <f t="shared" si="60"/>
        <v>0</v>
      </c>
      <c r="X107" s="2">
        <f t="shared" si="60"/>
        <v>9025.7</v>
      </c>
      <c r="Y107" s="2">
        <f t="shared" si="60"/>
        <v>6569.66</v>
      </c>
      <c r="Z107" s="2">
        <f t="shared" si="60"/>
        <v>0</v>
      </c>
      <c r="AA107" s="2">
        <f t="shared" si="60"/>
        <v>0</v>
      </c>
      <c r="AB107" s="2">
        <f t="shared" si="60"/>
        <v>43645.11</v>
      </c>
      <c r="AC107" s="2">
        <f t="shared" si="60"/>
        <v>31807.38</v>
      </c>
      <c r="AD107" s="2">
        <f t="shared" si="60"/>
        <v>2143.11</v>
      </c>
      <c r="AE107" s="2">
        <f t="shared" si="60"/>
        <v>412.54</v>
      </c>
      <c r="AF107" s="2">
        <f t="shared" si="60"/>
        <v>9694.62</v>
      </c>
      <c r="AG107" s="2">
        <f t="shared" si="60"/>
        <v>0</v>
      </c>
      <c r="AH107" s="2">
        <f t="shared" si="60"/>
        <v>199.6</v>
      </c>
      <c r="AI107" s="2">
        <f t="shared" si="60"/>
        <v>4.83</v>
      </c>
      <c r="AJ107" s="2">
        <f t="shared" si="60"/>
        <v>0</v>
      </c>
      <c r="AK107" s="2">
        <f t="shared" si="60"/>
        <v>9025.7</v>
      </c>
      <c r="AL107" s="2">
        <f t="shared" si="60"/>
        <v>6569.66</v>
      </c>
      <c r="AM107" s="2">
        <f t="shared" si="60"/>
        <v>0</v>
      </c>
    </row>
    <row r="109" spans="1:155" ht="12.75">
      <c r="A109">
        <v>17</v>
      </c>
      <c r="B109">
        <v>1</v>
      </c>
      <c r="C109">
        <f>ROW(SmtRes!A414)</f>
        <v>414</v>
      </c>
      <c r="D109">
        <f>ROW(EtalonRes!A414)</f>
        <v>414</v>
      </c>
      <c r="E109" t="s">
        <v>21</v>
      </c>
      <c r="F109" t="s">
        <v>228</v>
      </c>
      <c r="G109" t="s">
        <v>229</v>
      </c>
      <c r="H109" t="s">
        <v>230</v>
      </c>
      <c r="I109">
        <v>2.5</v>
      </c>
      <c r="J109">
        <v>0</v>
      </c>
      <c r="O109">
        <f>ROUND(CP109,2)</f>
        <v>11251.59</v>
      </c>
      <c r="P109">
        <f>ROUND(CQ109*I109,2)</f>
        <v>8921.78</v>
      </c>
      <c r="Q109">
        <f>ROUND(CR109*I109,2)</f>
        <v>682.07</v>
      </c>
      <c r="R109">
        <f>ROUND(CS109*I109,2)</f>
        <v>147.34</v>
      </c>
      <c r="S109">
        <f>ROUND(CT109*I109,2)</f>
        <v>1647.74</v>
      </c>
      <c r="T109">
        <f>ROUND(CU109*I109,2)</f>
        <v>0</v>
      </c>
      <c r="U109">
        <f>CV109*I109</f>
        <v>33.925</v>
      </c>
      <c r="V109">
        <f>CW109*I109</f>
        <v>1.7249999999999999</v>
      </c>
      <c r="W109">
        <f>ROUND(CX109*I109,2)</f>
        <v>0</v>
      </c>
      <c r="X109">
        <f aca="true" t="shared" si="61" ref="X109:Y113">ROUND(CY109,2)</f>
        <v>1603.01</v>
      </c>
      <c r="Y109">
        <f t="shared" si="61"/>
        <v>1166.8</v>
      </c>
      <c r="AA109">
        <v>0</v>
      </c>
      <c r="AB109">
        <f>(AC109+AD109+AF109)</f>
        <v>4500.634305</v>
      </c>
      <c r="AC109">
        <f>(SUM(SmtRes!BQ407:SmtRes!BQ414))</f>
        <v>3568.71168</v>
      </c>
      <c r="AD109">
        <f>(SUM(SmtRes!BR407:SmtRes!BR414))</f>
        <v>272.827725</v>
      </c>
      <c r="AE109">
        <f>((SUM(SmtRes!BS407:SmtRes!BS414))*1)</f>
        <v>58.93635</v>
      </c>
      <c r="AF109">
        <f>((SUM(SmtRes!BT407:SmtRes!BT414))*1)</f>
        <v>659.0949</v>
      </c>
      <c r="AG109">
        <f>(AP109)</f>
        <v>0</v>
      </c>
      <c r="AH109">
        <f>(SUM(SmtRes!BU407:SmtRes!BU414))</f>
        <v>13.57</v>
      </c>
      <c r="AI109">
        <f>(SUM(SmtRes!BV407:SmtRes!BV414))</f>
        <v>0.69</v>
      </c>
      <c r="AJ109">
        <f>(AS109)</f>
        <v>0</v>
      </c>
      <c r="AK109">
        <v>4379.07918</v>
      </c>
      <c r="AL109">
        <v>3568.71168</v>
      </c>
      <c r="AM109">
        <v>237.24149999999997</v>
      </c>
      <c r="AN109">
        <v>51.248999999999995</v>
      </c>
      <c r="AO109">
        <v>573.1260000000001</v>
      </c>
      <c r="AP109">
        <v>0</v>
      </c>
      <c r="AQ109">
        <v>11.8</v>
      </c>
      <c r="AR109">
        <v>0.6</v>
      </c>
      <c r="AS109">
        <v>0</v>
      </c>
      <c r="AT109">
        <f>(BZ109*IF((1=1),1,0.6)*IF((0=0),1,1.2)*IF((1=1),0.94,0.7))</f>
        <v>89.3</v>
      </c>
      <c r="AU109">
        <f>(CA109*IF((1=1),1,0.9))</f>
        <v>65</v>
      </c>
      <c r="AV109">
        <v>1</v>
      </c>
      <c r="AW109">
        <v>1</v>
      </c>
      <c r="AX109">
        <v>1</v>
      </c>
      <c r="AY109">
        <v>1</v>
      </c>
      <c r="AZ109">
        <v>1</v>
      </c>
      <c r="BA109">
        <v>1</v>
      </c>
      <c r="BB109">
        <v>1</v>
      </c>
      <c r="BC109">
        <v>1</v>
      </c>
      <c r="BH109">
        <v>0</v>
      </c>
      <c r="BI109">
        <v>2</v>
      </c>
      <c r="BJ109" t="s">
        <v>231</v>
      </c>
      <c r="BM109">
        <v>57</v>
      </c>
      <c r="BN109">
        <v>0</v>
      </c>
      <c r="BO109" t="s">
        <v>232</v>
      </c>
      <c r="BP109">
        <v>1</v>
      </c>
      <c r="BQ109">
        <v>3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Z109">
        <v>95</v>
      </c>
      <c r="CA109">
        <v>65</v>
      </c>
      <c r="CF109">
        <v>0</v>
      </c>
      <c r="CG109">
        <v>0</v>
      </c>
      <c r="CM109">
        <v>0</v>
      </c>
      <c r="CN109" t="s">
        <v>566</v>
      </c>
      <c r="CO109">
        <v>0</v>
      </c>
      <c r="CP109">
        <f>(P109+Q109+S109)</f>
        <v>11251.59</v>
      </c>
      <c r="CQ109">
        <f>(AC109)*BC109</f>
        <v>3568.71168</v>
      </c>
      <c r="CR109">
        <f>(AD109)*BB109</f>
        <v>272.827725</v>
      </c>
      <c r="CS109">
        <f>(AE109)*BS109</f>
        <v>58.93635</v>
      </c>
      <c r="CT109">
        <f>(AF109)*BA109</f>
        <v>659.0949</v>
      </c>
      <c r="CU109">
        <f aca="true" t="shared" si="62" ref="CU109:CX113">(AG109)*BT109</f>
        <v>0</v>
      </c>
      <c r="CV109">
        <f t="shared" si="62"/>
        <v>13.57</v>
      </c>
      <c r="CW109">
        <f t="shared" si="62"/>
        <v>0.69</v>
      </c>
      <c r="CX109">
        <f t="shared" si="62"/>
        <v>0</v>
      </c>
      <c r="CY109">
        <f>(((S109+R109)*AT109)/100)</f>
        <v>1603.00644</v>
      </c>
      <c r="CZ109">
        <f>(((S109+R109)*AU109)/100)</f>
        <v>1166.802</v>
      </c>
      <c r="DE109" t="s">
        <v>233</v>
      </c>
      <c r="DF109" t="s">
        <v>233</v>
      </c>
      <c r="DG109" t="s">
        <v>233</v>
      </c>
      <c r="DI109" t="s">
        <v>233</v>
      </c>
      <c r="DJ109" t="s">
        <v>233</v>
      </c>
      <c r="DN109">
        <v>0</v>
      </c>
      <c r="DO109">
        <v>0</v>
      </c>
      <c r="DP109">
        <v>1</v>
      </c>
      <c r="DQ109">
        <v>1</v>
      </c>
      <c r="DR109">
        <v>1</v>
      </c>
      <c r="DS109">
        <v>1</v>
      </c>
      <c r="DT109">
        <v>1</v>
      </c>
      <c r="DU109">
        <v>1010</v>
      </c>
      <c r="DV109" t="s">
        <v>230</v>
      </c>
      <c r="DW109" t="s">
        <v>230</v>
      </c>
      <c r="DX109">
        <v>10</v>
      </c>
      <c r="EE109">
        <v>10677291</v>
      </c>
      <c r="EF109">
        <v>3</v>
      </c>
      <c r="EG109" t="s">
        <v>29</v>
      </c>
      <c r="EH109">
        <v>0</v>
      </c>
      <c r="EJ109">
        <v>2</v>
      </c>
      <c r="EK109">
        <v>57</v>
      </c>
      <c r="EL109" t="s">
        <v>30</v>
      </c>
      <c r="EM109" t="s">
        <v>31</v>
      </c>
      <c r="EO109" t="s">
        <v>234</v>
      </c>
      <c r="EP109" t="s">
        <v>235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11.8</v>
      </c>
      <c r="EX109">
        <v>0.6</v>
      </c>
      <c r="EY109">
        <v>0</v>
      </c>
    </row>
    <row r="110" spans="1:155" ht="12.75">
      <c r="A110">
        <v>17</v>
      </c>
      <c r="B110">
        <v>1</v>
      </c>
      <c r="C110">
        <f>ROW(SmtRes!A422)</f>
        <v>422</v>
      </c>
      <c r="D110">
        <f>ROW(EtalonRes!A422)</f>
        <v>422</v>
      </c>
      <c r="E110" t="s">
        <v>34</v>
      </c>
      <c r="F110" t="s">
        <v>236</v>
      </c>
      <c r="G110" t="s">
        <v>237</v>
      </c>
      <c r="H110" t="s">
        <v>230</v>
      </c>
      <c r="I110">
        <v>0.8</v>
      </c>
      <c r="J110">
        <v>0</v>
      </c>
      <c r="O110">
        <f>ROUND(CP110,2)</f>
        <v>2518.25</v>
      </c>
      <c r="P110">
        <f>ROUND(CQ110*I110,2)</f>
        <v>1892.78</v>
      </c>
      <c r="Q110">
        <f>ROUND(CR110*I110,2)</f>
        <v>147.35</v>
      </c>
      <c r="R110">
        <f>ROUND(CS110*I110,2)</f>
        <v>29.86</v>
      </c>
      <c r="S110">
        <f>ROUND(CT110*I110,2)</f>
        <v>478.12</v>
      </c>
      <c r="T110">
        <f>ROUND(CU110*I110,2)</f>
        <v>0</v>
      </c>
      <c r="U110">
        <f>CV110*I110</f>
        <v>9.844000000000001</v>
      </c>
      <c r="V110">
        <f>CW110*I110</f>
        <v>0.34959999999999997</v>
      </c>
      <c r="W110">
        <f>ROUND(CX110*I110,2)</f>
        <v>0</v>
      </c>
      <c r="X110">
        <f t="shared" si="61"/>
        <v>453.63</v>
      </c>
      <c r="Y110">
        <f t="shared" si="61"/>
        <v>330.19</v>
      </c>
      <c r="AA110">
        <v>0</v>
      </c>
      <c r="AB110">
        <f>(AC110+AD110+AF110)</f>
        <v>3147.8180350000002</v>
      </c>
      <c r="AC110">
        <f>(SUM(SmtRes!BQ415:SmtRes!BQ422))</f>
        <v>2365.97248</v>
      </c>
      <c r="AD110">
        <f>(SUM(SmtRes!BR415:SmtRes!BR422))</f>
        <v>184.19170499999998</v>
      </c>
      <c r="AE110">
        <f>((SUM(SmtRes!BS415:SmtRes!BS422))*1)</f>
        <v>37.32635499999999</v>
      </c>
      <c r="AF110">
        <f>((SUM(SmtRes!BT415:SmtRes!BT422))*1)</f>
        <v>597.6538499999999</v>
      </c>
      <c r="AG110">
        <f>(AP110)</f>
        <v>0</v>
      </c>
      <c r="AH110">
        <f>(SUM(SmtRes!BU415:SmtRes!BU422))</f>
        <v>12.305</v>
      </c>
      <c r="AI110">
        <f>(SUM(SmtRes!BV415:SmtRes!BV422))</f>
        <v>0.43699999999999994</v>
      </c>
      <c r="AJ110">
        <f>(AS110)</f>
        <v>0</v>
      </c>
      <c r="AK110">
        <v>3045.83818</v>
      </c>
      <c r="AL110">
        <v>2365.97248</v>
      </c>
      <c r="AM110">
        <v>160.1667</v>
      </c>
      <c r="AN110">
        <v>32.4577</v>
      </c>
      <c r="AO110">
        <v>519.699</v>
      </c>
      <c r="AP110">
        <v>0</v>
      </c>
      <c r="AQ110">
        <v>10.7</v>
      </c>
      <c r="AR110">
        <v>0.38</v>
      </c>
      <c r="AS110">
        <v>0</v>
      </c>
      <c r="AT110">
        <f>(BZ110*IF((1=1),1,0.6)*IF((0=0),1,1.2)*IF((1=1),0.94,0.7))</f>
        <v>89.3</v>
      </c>
      <c r="AU110">
        <f>(CA110*IF((1=1),1,0.9))</f>
        <v>65</v>
      </c>
      <c r="AV110">
        <v>1</v>
      </c>
      <c r="AW110">
        <v>1</v>
      </c>
      <c r="AX110">
        <v>1</v>
      </c>
      <c r="AY110">
        <v>1</v>
      </c>
      <c r="AZ110">
        <v>1</v>
      </c>
      <c r="BA110">
        <v>1</v>
      </c>
      <c r="BB110">
        <v>1</v>
      </c>
      <c r="BC110">
        <v>1</v>
      </c>
      <c r="BH110">
        <v>0</v>
      </c>
      <c r="BI110">
        <v>2</v>
      </c>
      <c r="BJ110" t="s">
        <v>238</v>
      </c>
      <c r="BM110">
        <v>57</v>
      </c>
      <c r="BN110">
        <v>0</v>
      </c>
      <c r="BO110" t="s">
        <v>239</v>
      </c>
      <c r="BP110">
        <v>1</v>
      </c>
      <c r="BQ110">
        <v>3</v>
      </c>
      <c r="BR110">
        <v>0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Z110">
        <v>95</v>
      </c>
      <c r="CA110">
        <v>65</v>
      </c>
      <c r="CF110">
        <v>0</v>
      </c>
      <c r="CG110">
        <v>0</v>
      </c>
      <c r="CM110">
        <v>0</v>
      </c>
      <c r="CN110" t="s">
        <v>566</v>
      </c>
      <c r="CO110">
        <v>0</v>
      </c>
      <c r="CP110">
        <f>(P110+Q110+S110)</f>
        <v>2518.25</v>
      </c>
      <c r="CQ110">
        <f>(AC110)*BC110</f>
        <v>2365.97248</v>
      </c>
      <c r="CR110">
        <f>(AD110)*BB110</f>
        <v>184.19170499999998</v>
      </c>
      <c r="CS110">
        <f>(AE110)*BS110</f>
        <v>37.32635499999999</v>
      </c>
      <c r="CT110">
        <f>(AF110)*BA110</f>
        <v>597.6538499999999</v>
      </c>
      <c r="CU110">
        <f t="shared" si="62"/>
        <v>0</v>
      </c>
      <c r="CV110">
        <f t="shared" si="62"/>
        <v>12.305</v>
      </c>
      <c r="CW110">
        <f t="shared" si="62"/>
        <v>0.43699999999999994</v>
      </c>
      <c r="CX110">
        <f t="shared" si="62"/>
        <v>0</v>
      </c>
      <c r="CY110">
        <f>(((S110+R110)*AT110)/100)</f>
        <v>453.62614</v>
      </c>
      <c r="CZ110">
        <f>(((S110+R110)*AU110)/100)</f>
        <v>330.18700000000007</v>
      </c>
      <c r="DE110" t="s">
        <v>233</v>
      </c>
      <c r="DF110" t="s">
        <v>233</v>
      </c>
      <c r="DG110" t="s">
        <v>233</v>
      </c>
      <c r="DI110" t="s">
        <v>233</v>
      </c>
      <c r="DJ110" t="s">
        <v>233</v>
      </c>
      <c r="DN110">
        <v>0</v>
      </c>
      <c r="DO110">
        <v>0</v>
      </c>
      <c r="DP110">
        <v>1</v>
      </c>
      <c r="DQ110">
        <v>1</v>
      </c>
      <c r="DR110">
        <v>1</v>
      </c>
      <c r="DS110">
        <v>1</v>
      </c>
      <c r="DT110">
        <v>1</v>
      </c>
      <c r="DU110">
        <v>1010</v>
      </c>
      <c r="DV110" t="s">
        <v>230</v>
      </c>
      <c r="DW110" t="s">
        <v>230</v>
      </c>
      <c r="DX110">
        <v>10</v>
      </c>
      <c r="EE110">
        <v>10677291</v>
      </c>
      <c r="EF110">
        <v>3</v>
      </c>
      <c r="EG110" t="s">
        <v>29</v>
      </c>
      <c r="EH110">
        <v>0</v>
      </c>
      <c r="EJ110">
        <v>2</v>
      </c>
      <c r="EK110">
        <v>57</v>
      </c>
      <c r="EL110" t="s">
        <v>30</v>
      </c>
      <c r="EM110" t="s">
        <v>31</v>
      </c>
      <c r="EO110" t="s">
        <v>234</v>
      </c>
      <c r="EP110" t="s">
        <v>235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10.7</v>
      </c>
      <c r="EX110">
        <v>0.38</v>
      </c>
      <c r="EY110">
        <v>0</v>
      </c>
    </row>
    <row r="111" spans="1:155" ht="12.75">
      <c r="A111">
        <v>17</v>
      </c>
      <c r="B111">
        <v>1</v>
      </c>
      <c r="C111">
        <f>ROW(SmtRes!A430)</f>
        <v>430</v>
      </c>
      <c r="D111">
        <f>ROW(EtalonRes!A430)</f>
        <v>430</v>
      </c>
      <c r="E111" t="s">
        <v>40</v>
      </c>
      <c r="F111" t="s">
        <v>240</v>
      </c>
      <c r="G111" t="s">
        <v>241</v>
      </c>
      <c r="H111" t="s">
        <v>147</v>
      </c>
      <c r="I111">
        <v>0.6</v>
      </c>
      <c r="J111">
        <v>0</v>
      </c>
      <c r="O111">
        <f>ROUND(CP111,2)</f>
        <v>6258.37</v>
      </c>
      <c r="P111">
        <f>ROUND(CQ111*I111,2)</f>
        <v>4576.66</v>
      </c>
      <c r="Q111">
        <f>ROUND(CR111*I111,2)</f>
        <v>52.09</v>
      </c>
      <c r="R111">
        <f>ROUND(CS111*I111,2)</f>
        <v>3.69</v>
      </c>
      <c r="S111">
        <f>ROUND(CT111*I111,2)</f>
        <v>1629.62</v>
      </c>
      <c r="T111">
        <f>ROUND(CU111*I111,2)</f>
        <v>0</v>
      </c>
      <c r="U111">
        <f>CV111*I111</f>
        <v>33.552</v>
      </c>
      <c r="V111">
        <f>CW111*I111</f>
        <v>0.043199999999999995</v>
      </c>
      <c r="W111">
        <f>ROUND(CX111*I111,2)</f>
        <v>0</v>
      </c>
      <c r="X111">
        <f t="shared" si="61"/>
        <v>1458.55</v>
      </c>
      <c r="Y111">
        <f t="shared" si="61"/>
        <v>1061.65</v>
      </c>
      <c r="AA111">
        <v>0</v>
      </c>
      <c r="AB111">
        <f>(AC111+AD111+AF111)</f>
        <v>10430.61648</v>
      </c>
      <c r="AC111">
        <f>(SUM(SmtRes!BQ423:SmtRes!BQ430))</f>
        <v>7627.764</v>
      </c>
      <c r="AD111">
        <f>(SUM(SmtRes!BR423:SmtRes!BR430))</f>
        <v>86.81808</v>
      </c>
      <c r="AE111">
        <f>((SUM(SmtRes!BS423:SmtRes!BS430))*1)</f>
        <v>6.14988</v>
      </c>
      <c r="AF111">
        <f>((SUM(SmtRes!BT423:SmtRes!BT430))*1)</f>
        <v>2716.0344</v>
      </c>
      <c r="AG111">
        <f>(AP111)</f>
        <v>0</v>
      </c>
      <c r="AH111">
        <f>(SUM(SmtRes!BU423:SmtRes!BU430))</f>
        <v>55.92</v>
      </c>
      <c r="AI111">
        <f>(SUM(SmtRes!BV423:SmtRes!BV430))</f>
        <v>0.072</v>
      </c>
      <c r="AJ111">
        <f>(AS111)</f>
        <v>0</v>
      </c>
      <c r="AK111">
        <v>9963.4744</v>
      </c>
      <c r="AL111">
        <v>7627.764</v>
      </c>
      <c r="AM111">
        <v>72.3484</v>
      </c>
      <c r="AN111">
        <v>5.1249</v>
      </c>
      <c r="AO111">
        <v>2263.362</v>
      </c>
      <c r="AP111">
        <v>0</v>
      </c>
      <c r="AQ111">
        <v>46.6</v>
      </c>
      <c r="AR111">
        <v>0.06</v>
      </c>
      <c r="AS111">
        <v>0</v>
      </c>
      <c r="AT111">
        <f>(BZ111*IF((1=1),1,0.6)*IF((0=0),1,1.2)*IF((1=1),0.94,0.7))</f>
        <v>89.3</v>
      </c>
      <c r="AU111">
        <f>(CA111*IF((1=1),1,0.9))</f>
        <v>65</v>
      </c>
      <c r="AV111">
        <v>1</v>
      </c>
      <c r="AW111">
        <v>1</v>
      </c>
      <c r="AX111">
        <v>1</v>
      </c>
      <c r="AY111">
        <v>1</v>
      </c>
      <c r="AZ111">
        <v>1</v>
      </c>
      <c r="BA111">
        <v>1</v>
      </c>
      <c r="BB111">
        <v>1</v>
      </c>
      <c r="BC111">
        <v>1</v>
      </c>
      <c r="BH111">
        <v>0</v>
      </c>
      <c r="BI111">
        <v>2</v>
      </c>
      <c r="BJ111" t="s">
        <v>242</v>
      </c>
      <c r="BM111">
        <v>57</v>
      </c>
      <c r="BN111">
        <v>0</v>
      </c>
      <c r="BO111" t="s">
        <v>243</v>
      </c>
      <c r="BP111">
        <v>1</v>
      </c>
      <c r="BQ111">
        <v>3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Z111">
        <v>95</v>
      </c>
      <c r="CA111">
        <v>65</v>
      </c>
      <c r="CF111">
        <v>0</v>
      </c>
      <c r="CG111">
        <v>0</v>
      </c>
      <c r="CM111">
        <v>0</v>
      </c>
      <c r="CN111" t="s">
        <v>125</v>
      </c>
      <c r="CO111">
        <v>0</v>
      </c>
      <c r="CP111">
        <f>(P111+Q111+S111)</f>
        <v>6258.37</v>
      </c>
      <c r="CQ111">
        <f>(AC111)*BC111</f>
        <v>7627.764</v>
      </c>
      <c r="CR111">
        <f>(AD111)*BB111</f>
        <v>86.81808</v>
      </c>
      <c r="CS111">
        <f>(AE111)*BS111</f>
        <v>6.14988</v>
      </c>
      <c r="CT111">
        <f>(AF111)*BA111</f>
        <v>2716.0344</v>
      </c>
      <c r="CU111">
        <f t="shared" si="62"/>
        <v>0</v>
      </c>
      <c r="CV111">
        <f t="shared" si="62"/>
        <v>55.92</v>
      </c>
      <c r="CW111">
        <f t="shared" si="62"/>
        <v>0.072</v>
      </c>
      <c r="CX111">
        <f t="shared" si="62"/>
        <v>0</v>
      </c>
      <c r="CY111">
        <f>(((S111+R111)*AT111)/100)</f>
        <v>1458.5458299999998</v>
      </c>
      <c r="CZ111">
        <f>(((S111+R111)*AU111)/100)</f>
        <v>1061.6515</v>
      </c>
      <c r="DE111" t="s">
        <v>126</v>
      </c>
      <c r="DF111" t="s">
        <v>126</v>
      </c>
      <c r="DG111" t="s">
        <v>126</v>
      </c>
      <c r="DI111" t="s">
        <v>126</v>
      </c>
      <c r="DJ111" t="s">
        <v>126</v>
      </c>
      <c r="DN111">
        <v>0</v>
      </c>
      <c r="DO111">
        <v>0</v>
      </c>
      <c r="DP111">
        <v>1</v>
      </c>
      <c r="DQ111">
        <v>1</v>
      </c>
      <c r="DR111">
        <v>1</v>
      </c>
      <c r="DS111">
        <v>1</v>
      </c>
      <c r="DT111">
        <v>1</v>
      </c>
      <c r="DU111">
        <v>1003</v>
      </c>
      <c r="DV111" t="s">
        <v>147</v>
      </c>
      <c r="DW111" t="s">
        <v>147</v>
      </c>
      <c r="DX111">
        <v>100</v>
      </c>
      <c r="EE111">
        <v>10677291</v>
      </c>
      <c r="EF111">
        <v>3</v>
      </c>
      <c r="EG111" t="s">
        <v>29</v>
      </c>
      <c r="EH111">
        <v>0</v>
      </c>
      <c r="EJ111">
        <v>2</v>
      </c>
      <c r="EK111">
        <v>57</v>
      </c>
      <c r="EL111" t="s">
        <v>30</v>
      </c>
      <c r="EM111" t="s">
        <v>31</v>
      </c>
      <c r="EO111" t="s">
        <v>127</v>
      </c>
      <c r="EP111" t="s">
        <v>567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46.6</v>
      </c>
      <c r="EX111">
        <v>0.06</v>
      </c>
      <c r="EY111">
        <v>0</v>
      </c>
    </row>
    <row r="112" spans="1:155" ht="12.75">
      <c r="A112">
        <v>17</v>
      </c>
      <c r="B112">
        <v>1</v>
      </c>
      <c r="C112">
        <f>ROW(SmtRes!A443)</f>
        <v>443</v>
      </c>
      <c r="D112">
        <f>ROW(EtalonRes!A443)</f>
        <v>443</v>
      </c>
      <c r="E112" t="s">
        <v>46</v>
      </c>
      <c r="F112" t="s">
        <v>244</v>
      </c>
      <c r="G112" t="s">
        <v>245</v>
      </c>
      <c r="H112" t="s">
        <v>147</v>
      </c>
      <c r="I112">
        <v>2</v>
      </c>
      <c r="J112">
        <v>0</v>
      </c>
      <c r="O112">
        <f>ROUND(CP112,2)</f>
        <v>8477.98</v>
      </c>
      <c r="P112">
        <f>ROUND(CQ112*I112,2)</f>
        <v>5819.09</v>
      </c>
      <c r="Q112">
        <f>ROUND(CR112*I112,2)</f>
        <v>444.1</v>
      </c>
      <c r="R112">
        <f>ROUND(CS112*I112,2)</f>
        <v>77.9</v>
      </c>
      <c r="S112">
        <f>ROUND(CT112*I112,2)</f>
        <v>2214.79</v>
      </c>
      <c r="T112">
        <f>ROUND(CU112*I112,2)</f>
        <v>0</v>
      </c>
      <c r="U112">
        <f>CV112*I112</f>
        <v>45.6</v>
      </c>
      <c r="V112">
        <f>CW112*I112</f>
        <v>0.9119999999999999</v>
      </c>
      <c r="W112">
        <f>ROUND(CX112*I112,2)</f>
        <v>0</v>
      </c>
      <c r="X112">
        <f t="shared" si="61"/>
        <v>2047.37</v>
      </c>
      <c r="Y112">
        <f t="shared" si="61"/>
        <v>1490.25</v>
      </c>
      <c r="AA112">
        <v>0</v>
      </c>
      <c r="AB112">
        <f>(AC112+AD112+AF112)</f>
        <v>4238.98881</v>
      </c>
      <c r="AC112">
        <f>(SUM(SmtRes!BQ431:SmtRes!BQ443))</f>
        <v>2909.5433700000003</v>
      </c>
      <c r="AD112">
        <f>(SUM(SmtRes!BR431:SmtRes!BR443))</f>
        <v>222.04943999999998</v>
      </c>
      <c r="AE112">
        <f>((SUM(SmtRes!BS431:SmtRes!BS443))*1)</f>
        <v>38.949239999999996</v>
      </c>
      <c r="AF112">
        <f>((SUM(SmtRes!BT431:SmtRes!BT443))*1)</f>
        <v>1107.396</v>
      </c>
      <c r="AG112">
        <f>(AP112)</f>
        <v>0</v>
      </c>
      <c r="AH112">
        <f>(SUM(SmtRes!BU431:SmtRes!BU443))</f>
        <v>22.8</v>
      </c>
      <c r="AI112">
        <f>(SUM(SmtRes!BV431:SmtRes!BV443))</f>
        <v>0.45599999999999996</v>
      </c>
      <c r="AJ112">
        <f>(AS112)</f>
        <v>0</v>
      </c>
      <c r="AK112">
        <v>4017.4145700000004</v>
      </c>
      <c r="AL112">
        <v>2909.5433700000003</v>
      </c>
      <c r="AM112">
        <v>185.0412</v>
      </c>
      <c r="AN112">
        <v>32.4577</v>
      </c>
      <c r="AO112">
        <v>922.83</v>
      </c>
      <c r="AP112">
        <v>0</v>
      </c>
      <c r="AQ112">
        <v>19</v>
      </c>
      <c r="AR112">
        <v>0.38</v>
      </c>
      <c r="AS112">
        <v>0</v>
      </c>
      <c r="AT112">
        <f>(BZ112*IF((1=1),1,0.6)*IF((0=0),1,1.2)*IF((1=1),0.94,0.7))</f>
        <v>89.3</v>
      </c>
      <c r="AU112">
        <f>(CA112*IF((1=1),1,0.9))</f>
        <v>65</v>
      </c>
      <c r="AV112">
        <v>1</v>
      </c>
      <c r="AW112">
        <v>1</v>
      </c>
      <c r="AX112">
        <v>1</v>
      </c>
      <c r="AY112">
        <v>1</v>
      </c>
      <c r="AZ112">
        <v>1</v>
      </c>
      <c r="BA112">
        <v>1</v>
      </c>
      <c r="BB112">
        <v>1</v>
      </c>
      <c r="BC112">
        <v>1</v>
      </c>
      <c r="BH112">
        <v>0</v>
      </c>
      <c r="BI112">
        <v>2</v>
      </c>
      <c r="BJ112" t="s">
        <v>246</v>
      </c>
      <c r="BM112">
        <v>57</v>
      </c>
      <c r="BN112">
        <v>0</v>
      </c>
      <c r="BO112" t="s">
        <v>247</v>
      </c>
      <c r="BP112">
        <v>1</v>
      </c>
      <c r="BQ112">
        <v>3</v>
      </c>
      <c r="BR112">
        <v>0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Z112">
        <v>95</v>
      </c>
      <c r="CA112">
        <v>65</v>
      </c>
      <c r="CF112">
        <v>0</v>
      </c>
      <c r="CG112">
        <v>0</v>
      </c>
      <c r="CM112">
        <v>0</v>
      </c>
      <c r="CN112" t="s">
        <v>125</v>
      </c>
      <c r="CO112">
        <v>0</v>
      </c>
      <c r="CP112">
        <f>(P112+Q112+S112)</f>
        <v>8477.98</v>
      </c>
      <c r="CQ112">
        <f>(AC112)*BC112</f>
        <v>2909.5433700000003</v>
      </c>
      <c r="CR112">
        <f>(AD112)*BB112</f>
        <v>222.04943999999998</v>
      </c>
      <c r="CS112">
        <f>(AE112)*BS112</f>
        <v>38.949239999999996</v>
      </c>
      <c r="CT112">
        <f>(AF112)*BA112</f>
        <v>1107.396</v>
      </c>
      <c r="CU112">
        <f t="shared" si="62"/>
        <v>0</v>
      </c>
      <c r="CV112">
        <f t="shared" si="62"/>
        <v>22.8</v>
      </c>
      <c r="CW112">
        <f t="shared" si="62"/>
        <v>0.45599999999999996</v>
      </c>
      <c r="CX112">
        <f t="shared" si="62"/>
        <v>0</v>
      </c>
      <c r="CY112">
        <f>(((S112+R112)*AT112)/100)</f>
        <v>2047.37217</v>
      </c>
      <c r="CZ112">
        <f>(((S112+R112)*AU112)/100)</f>
        <v>1490.2485000000001</v>
      </c>
      <c r="DE112" t="s">
        <v>126</v>
      </c>
      <c r="DF112" t="s">
        <v>126</v>
      </c>
      <c r="DG112" t="s">
        <v>126</v>
      </c>
      <c r="DI112" t="s">
        <v>126</v>
      </c>
      <c r="DJ112" t="s">
        <v>126</v>
      </c>
      <c r="DN112">
        <v>0</v>
      </c>
      <c r="DO112">
        <v>0</v>
      </c>
      <c r="DP112">
        <v>1</v>
      </c>
      <c r="DQ112">
        <v>1</v>
      </c>
      <c r="DR112">
        <v>1</v>
      </c>
      <c r="DS112">
        <v>1</v>
      </c>
      <c r="DT112">
        <v>1</v>
      </c>
      <c r="DU112">
        <v>1003</v>
      </c>
      <c r="DV112" t="s">
        <v>147</v>
      </c>
      <c r="DW112" t="s">
        <v>147</v>
      </c>
      <c r="DX112">
        <v>100</v>
      </c>
      <c r="EE112">
        <v>10677291</v>
      </c>
      <c r="EF112">
        <v>3</v>
      </c>
      <c r="EG112" t="s">
        <v>29</v>
      </c>
      <c r="EH112">
        <v>0</v>
      </c>
      <c r="EJ112">
        <v>2</v>
      </c>
      <c r="EK112">
        <v>57</v>
      </c>
      <c r="EL112" t="s">
        <v>30</v>
      </c>
      <c r="EM112" t="s">
        <v>31</v>
      </c>
      <c r="EO112" t="s">
        <v>127</v>
      </c>
      <c r="EP112" t="s">
        <v>567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19</v>
      </c>
      <c r="EX112">
        <v>0.38</v>
      </c>
      <c r="EY112">
        <v>0</v>
      </c>
    </row>
    <row r="113" spans="1:155" ht="12.75">
      <c r="A113">
        <v>17</v>
      </c>
      <c r="B113">
        <v>1</v>
      </c>
      <c r="C113">
        <f>ROW(SmtRes!A456)</f>
        <v>456</v>
      </c>
      <c r="D113">
        <f>ROW(EtalonRes!A456)</f>
        <v>456</v>
      </c>
      <c r="E113" t="s">
        <v>52</v>
      </c>
      <c r="F113" t="s">
        <v>248</v>
      </c>
      <c r="G113" t="s">
        <v>249</v>
      </c>
      <c r="H113" t="s">
        <v>147</v>
      </c>
      <c r="I113">
        <v>3</v>
      </c>
      <c r="J113">
        <v>0</v>
      </c>
      <c r="O113">
        <f>ROUND(CP113,2)</f>
        <v>15138.92</v>
      </c>
      <c r="P113">
        <f>ROUND(CQ113*I113,2)</f>
        <v>10597.07</v>
      </c>
      <c r="Q113">
        <f>ROUND(CR113*I113,2)</f>
        <v>817.5</v>
      </c>
      <c r="R113">
        <f>ROUND(CS113*I113,2)</f>
        <v>153.75</v>
      </c>
      <c r="S113">
        <f>ROUND(CT113*I113,2)</f>
        <v>3724.35</v>
      </c>
      <c r="T113">
        <f>ROUND(CU113*I113,2)</f>
        <v>0</v>
      </c>
      <c r="U113">
        <f>CV113*I113</f>
        <v>76.67999999999999</v>
      </c>
      <c r="V113">
        <f>CW113*I113</f>
        <v>1.7999999999999998</v>
      </c>
      <c r="W113">
        <f>ROUND(CX113*I113,2)</f>
        <v>0</v>
      </c>
      <c r="X113">
        <f t="shared" si="61"/>
        <v>3463.14</v>
      </c>
      <c r="Y113">
        <f t="shared" si="61"/>
        <v>2520.77</v>
      </c>
      <c r="AA113">
        <v>0</v>
      </c>
      <c r="AB113">
        <f>(AC113+AD113+AF113)</f>
        <v>5046.3043</v>
      </c>
      <c r="AC113">
        <f>(SUM(SmtRes!BQ444:SmtRes!BQ456))</f>
        <v>3532.3567000000003</v>
      </c>
      <c r="AD113">
        <f>(SUM(SmtRes!BR444:SmtRes!BR456))</f>
        <v>272.4984</v>
      </c>
      <c r="AE113">
        <f>((SUM(SmtRes!BS444:SmtRes!BS456))*1)</f>
        <v>51.248999999999995</v>
      </c>
      <c r="AF113">
        <f>((SUM(SmtRes!BT444:SmtRes!BT456))*1)</f>
        <v>1241.4492</v>
      </c>
      <c r="AG113">
        <f>(AP113)</f>
        <v>0</v>
      </c>
      <c r="AH113">
        <f>(SUM(SmtRes!BU444:SmtRes!BU456))</f>
        <v>25.56</v>
      </c>
      <c r="AI113">
        <f>(SUM(SmtRes!BV444:SmtRes!BV456))</f>
        <v>0.6</v>
      </c>
      <c r="AJ113">
        <f>(AS113)</f>
        <v>0</v>
      </c>
      <c r="AK113">
        <v>4793.9797</v>
      </c>
      <c r="AL113">
        <v>3532.3567000000003</v>
      </c>
      <c r="AM113">
        <v>227.082</v>
      </c>
      <c r="AN113">
        <v>42.7075</v>
      </c>
      <c r="AO113">
        <v>1034.541</v>
      </c>
      <c r="AP113">
        <v>0</v>
      </c>
      <c r="AQ113">
        <v>21.3</v>
      </c>
      <c r="AR113">
        <v>0.5</v>
      </c>
      <c r="AS113">
        <v>0</v>
      </c>
      <c r="AT113">
        <f>(BZ113*IF((1=1),1,0.6)*IF((0=0),1,1.2)*IF((1=1),0.94,0.7))</f>
        <v>89.3</v>
      </c>
      <c r="AU113">
        <f>(CA113*IF((1=1),1,0.9))</f>
        <v>65</v>
      </c>
      <c r="AV113">
        <v>1</v>
      </c>
      <c r="AW113">
        <v>1</v>
      </c>
      <c r="AX113">
        <v>1</v>
      </c>
      <c r="AY113">
        <v>1</v>
      </c>
      <c r="AZ113">
        <v>1</v>
      </c>
      <c r="BA113">
        <v>1</v>
      </c>
      <c r="BB113">
        <v>1</v>
      </c>
      <c r="BC113">
        <v>1</v>
      </c>
      <c r="BH113">
        <v>0</v>
      </c>
      <c r="BI113">
        <v>2</v>
      </c>
      <c r="BJ113" t="s">
        <v>250</v>
      </c>
      <c r="BM113">
        <v>57</v>
      </c>
      <c r="BN113">
        <v>0</v>
      </c>
      <c r="BO113" t="s">
        <v>251</v>
      </c>
      <c r="BP113">
        <v>1</v>
      </c>
      <c r="BQ113">
        <v>3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Z113">
        <v>95</v>
      </c>
      <c r="CA113">
        <v>65</v>
      </c>
      <c r="CF113">
        <v>0</v>
      </c>
      <c r="CG113">
        <v>0</v>
      </c>
      <c r="CM113">
        <v>0</v>
      </c>
      <c r="CN113" t="s">
        <v>125</v>
      </c>
      <c r="CO113">
        <v>0</v>
      </c>
      <c r="CP113">
        <f>(P113+Q113+S113)</f>
        <v>15138.92</v>
      </c>
      <c r="CQ113">
        <f>(AC113)*BC113</f>
        <v>3532.3567000000003</v>
      </c>
      <c r="CR113">
        <f>(AD113)*BB113</f>
        <v>272.4984</v>
      </c>
      <c r="CS113">
        <f>(AE113)*BS113</f>
        <v>51.248999999999995</v>
      </c>
      <c r="CT113">
        <f>(AF113)*BA113</f>
        <v>1241.4492</v>
      </c>
      <c r="CU113">
        <f t="shared" si="62"/>
        <v>0</v>
      </c>
      <c r="CV113">
        <f t="shared" si="62"/>
        <v>25.56</v>
      </c>
      <c r="CW113">
        <f t="shared" si="62"/>
        <v>0.6</v>
      </c>
      <c r="CX113">
        <f t="shared" si="62"/>
        <v>0</v>
      </c>
      <c r="CY113">
        <f>(((S113+R113)*AT113)/100)</f>
        <v>3463.1432999999997</v>
      </c>
      <c r="CZ113">
        <f>(((S113+R113)*AU113)/100)</f>
        <v>2520.765</v>
      </c>
      <c r="DE113" t="s">
        <v>126</v>
      </c>
      <c r="DF113" t="s">
        <v>126</v>
      </c>
      <c r="DG113" t="s">
        <v>126</v>
      </c>
      <c r="DI113" t="s">
        <v>126</v>
      </c>
      <c r="DJ113" t="s">
        <v>126</v>
      </c>
      <c r="DN113">
        <v>0</v>
      </c>
      <c r="DO113">
        <v>0</v>
      </c>
      <c r="DP113">
        <v>1</v>
      </c>
      <c r="DQ113">
        <v>1</v>
      </c>
      <c r="DR113">
        <v>1</v>
      </c>
      <c r="DS113">
        <v>1</v>
      </c>
      <c r="DT113">
        <v>1</v>
      </c>
      <c r="DU113">
        <v>1003</v>
      </c>
      <c r="DV113" t="s">
        <v>147</v>
      </c>
      <c r="DW113" t="s">
        <v>147</v>
      </c>
      <c r="DX113">
        <v>100</v>
      </c>
      <c r="EE113">
        <v>10677291</v>
      </c>
      <c r="EF113">
        <v>3</v>
      </c>
      <c r="EG113" t="s">
        <v>29</v>
      </c>
      <c r="EH113">
        <v>0</v>
      </c>
      <c r="EJ113">
        <v>2</v>
      </c>
      <c r="EK113">
        <v>57</v>
      </c>
      <c r="EL113" t="s">
        <v>30</v>
      </c>
      <c r="EM113" t="s">
        <v>31</v>
      </c>
      <c r="EO113" t="s">
        <v>127</v>
      </c>
      <c r="EP113" t="s">
        <v>567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21.3</v>
      </c>
      <c r="EX113">
        <v>0.5</v>
      </c>
      <c r="EY113">
        <v>0</v>
      </c>
    </row>
    <row r="115" spans="1:39" ht="12.75">
      <c r="A115" s="2">
        <v>51</v>
      </c>
      <c r="B115" s="2">
        <f>B105</f>
        <v>1</v>
      </c>
      <c r="C115" s="2">
        <f>A105</f>
        <v>4</v>
      </c>
      <c r="D115" s="2">
        <f>ROW(A105)</f>
        <v>105</v>
      </c>
      <c r="E115" s="2"/>
      <c r="F115" s="2" t="str">
        <f>IF(F105&lt;&gt;"",F105,"")</f>
        <v>Новый раздел</v>
      </c>
      <c r="G115" s="2" t="str">
        <f>IF(G105&lt;&gt;"",G105,"")</f>
        <v>Заземление</v>
      </c>
      <c r="H115" s="2"/>
      <c r="I115" s="2"/>
      <c r="J115" s="2"/>
      <c r="K115" s="2"/>
      <c r="L115" s="2"/>
      <c r="M115" s="2"/>
      <c r="N115" s="2"/>
      <c r="O115" s="2">
        <f aca="true" t="shared" si="63" ref="O115:Y115">ROUND(AB115,2)</f>
        <v>43645.11</v>
      </c>
      <c r="P115" s="2">
        <f t="shared" si="63"/>
        <v>31807.38</v>
      </c>
      <c r="Q115" s="2">
        <f t="shared" si="63"/>
        <v>2143.11</v>
      </c>
      <c r="R115" s="2">
        <f t="shared" si="63"/>
        <v>412.54</v>
      </c>
      <c r="S115" s="2">
        <f t="shared" si="63"/>
        <v>9694.62</v>
      </c>
      <c r="T115" s="2">
        <f t="shared" si="63"/>
        <v>0</v>
      </c>
      <c r="U115" s="2">
        <f t="shared" si="63"/>
        <v>199.6</v>
      </c>
      <c r="V115" s="2">
        <f t="shared" si="63"/>
        <v>4.83</v>
      </c>
      <c r="W115" s="2">
        <f t="shared" si="63"/>
        <v>0</v>
      </c>
      <c r="X115" s="2">
        <f t="shared" si="63"/>
        <v>9025.7</v>
      </c>
      <c r="Y115" s="2">
        <f t="shared" si="63"/>
        <v>6569.66</v>
      </c>
      <c r="Z115" s="2"/>
      <c r="AA115" s="2"/>
      <c r="AB115" s="2">
        <f>ROUND(SUMIF(AA109:AA113,"=0",O109:O113),2)</f>
        <v>43645.11</v>
      </c>
      <c r="AC115" s="2">
        <f>ROUND(SUMIF(AA109:AA113,"=0",P109:P113),2)</f>
        <v>31807.38</v>
      </c>
      <c r="AD115" s="2">
        <f>ROUND(SUMIF(AA109:AA113,"=0",Q109:Q113),2)</f>
        <v>2143.11</v>
      </c>
      <c r="AE115" s="2">
        <f>ROUND(SUMIF(AA109:AA113,"=0",R109:R113),2)</f>
        <v>412.54</v>
      </c>
      <c r="AF115" s="2">
        <f>ROUND(SUMIF(AA109:AA113,"=0",S109:S113),2)</f>
        <v>9694.62</v>
      </c>
      <c r="AG115" s="2">
        <f>ROUND(SUMIF(AA109:AA113,"=0",T109:T113),2)</f>
        <v>0</v>
      </c>
      <c r="AH115" s="2">
        <f>ROUND(SUMIF(AA109:AA113,"=0",U109:U113),2)</f>
        <v>199.6</v>
      </c>
      <c r="AI115" s="2">
        <f>ROUND(SUMIF(AA109:AA113,"=0",V109:V113),2)</f>
        <v>4.83</v>
      </c>
      <c r="AJ115" s="2">
        <f>ROUND(SUMIF(AA109:AA113,"=0",W109:W113),2)</f>
        <v>0</v>
      </c>
      <c r="AK115" s="2">
        <f>ROUND(SUMIF(AA109:AA113,"=0",X109:X113),2)</f>
        <v>9025.7</v>
      </c>
      <c r="AL115" s="2">
        <f>ROUND(SUMIF(AA109:AA113,"=0",Y109:Y113),2)</f>
        <v>6569.66</v>
      </c>
      <c r="AM115" s="2">
        <v>0</v>
      </c>
    </row>
    <row r="117" spans="1:14" ht="12.75">
      <c r="A117" s="3">
        <v>50</v>
      </c>
      <c r="B117" s="3">
        <v>0</v>
      </c>
      <c r="C117" s="3">
        <v>0</v>
      </c>
      <c r="D117" s="3">
        <v>1</v>
      </c>
      <c r="E117" s="3">
        <v>0</v>
      </c>
      <c r="F117" s="3">
        <f>Source!O115</f>
        <v>43645.11</v>
      </c>
      <c r="G117" s="3" t="s">
        <v>95</v>
      </c>
      <c r="H117" s="3" t="s">
        <v>96</v>
      </c>
      <c r="I117" s="3"/>
      <c r="J117" s="3"/>
      <c r="K117" s="3">
        <v>201</v>
      </c>
      <c r="L117" s="3">
        <v>1</v>
      </c>
      <c r="M117" s="3">
        <v>3</v>
      </c>
      <c r="N117" s="3" t="s">
        <v>3</v>
      </c>
    </row>
    <row r="118" spans="1:14" ht="12.75">
      <c r="A118" s="3">
        <v>50</v>
      </c>
      <c r="B118" s="3">
        <v>0</v>
      </c>
      <c r="C118" s="3">
        <v>0</v>
      </c>
      <c r="D118" s="3">
        <v>1</v>
      </c>
      <c r="E118" s="3">
        <v>202</v>
      </c>
      <c r="F118" s="3">
        <f>Source!P115</f>
        <v>31807.38</v>
      </c>
      <c r="G118" s="3" t="s">
        <v>97</v>
      </c>
      <c r="H118" s="3" t="s">
        <v>98</v>
      </c>
      <c r="I118" s="3"/>
      <c r="J118" s="3"/>
      <c r="K118" s="3">
        <v>202</v>
      </c>
      <c r="L118" s="3">
        <v>2</v>
      </c>
      <c r="M118" s="3">
        <v>3</v>
      </c>
      <c r="N118" s="3" t="s">
        <v>3</v>
      </c>
    </row>
    <row r="119" spans="1:14" ht="12.75">
      <c r="A119" s="3">
        <v>50</v>
      </c>
      <c r="B119" s="3">
        <v>0</v>
      </c>
      <c r="C119" s="3">
        <v>0</v>
      </c>
      <c r="D119" s="3">
        <v>1</v>
      </c>
      <c r="E119" s="3">
        <v>203</v>
      </c>
      <c r="F119" s="3">
        <f>Source!Q115</f>
        <v>2143.11</v>
      </c>
      <c r="G119" s="3" t="s">
        <v>99</v>
      </c>
      <c r="H119" s="3" t="s">
        <v>100</v>
      </c>
      <c r="I119" s="3"/>
      <c r="J119" s="3"/>
      <c r="K119" s="3">
        <v>203</v>
      </c>
      <c r="L119" s="3">
        <v>3</v>
      </c>
      <c r="M119" s="3">
        <v>3</v>
      </c>
      <c r="N119" s="3" t="s">
        <v>3</v>
      </c>
    </row>
    <row r="120" spans="1:14" ht="12.75">
      <c r="A120" s="3">
        <v>50</v>
      </c>
      <c r="B120" s="3">
        <v>0</v>
      </c>
      <c r="C120" s="3">
        <v>0</v>
      </c>
      <c r="D120" s="3">
        <v>1</v>
      </c>
      <c r="E120" s="3">
        <v>204</v>
      </c>
      <c r="F120" s="3">
        <f>Source!R115</f>
        <v>412.54</v>
      </c>
      <c r="G120" s="3" t="s">
        <v>101</v>
      </c>
      <c r="H120" s="3" t="s">
        <v>102</v>
      </c>
      <c r="I120" s="3"/>
      <c r="J120" s="3"/>
      <c r="K120" s="3">
        <v>204</v>
      </c>
      <c r="L120" s="3">
        <v>4</v>
      </c>
      <c r="M120" s="3">
        <v>3</v>
      </c>
      <c r="N120" s="3" t="s">
        <v>3</v>
      </c>
    </row>
    <row r="121" spans="1:14" ht="12.75">
      <c r="A121" s="3">
        <v>50</v>
      </c>
      <c r="B121" s="3">
        <v>0</v>
      </c>
      <c r="C121" s="3">
        <v>0</v>
      </c>
      <c r="D121" s="3">
        <v>1</v>
      </c>
      <c r="E121" s="3">
        <v>205</v>
      </c>
      <c r="F121" s="3">
        <f>Source!S115</f>
        <v>9694.62</v>
      </c>
      <c r="G121" s="3" t="s">
        <v>103</v>
      </c>
      <c r="H121" s="3" t="s">
        <v>104</v>
      </c>
      <c r="I121" s="3"/>
      <c r="J121" s="3"/>
      <c r="K121" s="3">
        <v>205</v>
      </c>
      <c r="L121" s="3">
        <v>5</v>
      </c>
      <c r="M121" s="3">
        <v>3</v>
      </c>
      <c r="N121" s="3" t="s">
        <v>3</v>
      </c>
    </row>
    <row r="122" spans="1:14" ht="12.75">
      <c r="A122" s="3">
        <v>50</v>
      </c>
      <c r="B122" s="3">
        <v>0</v>
      </c>
      <c r="C122" s="3">
        <v>0</v>
      </c>
      <c r="D122" s="3">
        <v>1</v>
      </c>
      <c r="E122" s="3">
        <v>206</v>
      </c>
      <c r="F122" s="3">
        <f>Source!T115</f>
        <v>0</v>
      </c>
      <c r="G122" s="3" t="s">
        <v>105</v>
      </c>
      <c r="H122" s="3" t="s">
        <v>106</v>
      </c>
      <c r="I122" s="3"/>
      <c r="J122" s="3"/>
      <c r="K122" s="3">
        <v>206</v>
      </c>
      <c r="L122" s="3">
        <v>6</v>
      </c>
      <c r="M122" s="3">
        <v>3</v>
      </c>
      <c r="N122" s="3" t="s">
        <v>3</v>
      </c>
    </row>
    <row r="123" spans="1:14" ht="12.75">
      <c r="A123" s="3">
        <v>50</v>
      </c>
      <c r="B123" s="3">
        <v>0</v>
      </c>
      <c r="C123" s="3">
        <v>0</v>
      </c>
      <c r="D123" s="3">
        <v>1</v>
      </c>
      <c r="E123" s="3">
        <v>207</v>
      </c>
      <c r="F123" s="3">
        <f>Source!U115</f>
        <v>199.6</v>
      </c>
      <c r="G123" s="3" t="s">
        <v>107</v>
      </c>
      <c r="H123" s="3" t="s">
        <v>108</v>
      </c>
      <c r="I123" s="3"/>
      <c r="J123" s="3"/>
      <c r="K123" s="3">
        <v>207</v>
      </c>
      <c r="L123" s="3">
        <v>7</v>
      </c>
      <c r="M123" s="3">
        <v>3</v>
      </c>
      <c r="N123" s="3" t="s">
        <v>3</v>
      </c>
    </row>
    <row r="124" spans="1:14" ht="12.75">
      <c r="A124" s="3">
        <v>50</v>
      </c>
      <c r="B124" s="3">
        <v>0</v>
      </c>
      <c r="C124" s="3">
        <v>0</v>
      </c>
      <c r="D124" s="3">
        <v>1</v>
      </c>
      <c r="E124" s="3">
        <v>208</v>
      </c>
      <c r="F124" s="3">
        <f>Source!V115</f>
        <v>4.83</v>
      </c>
      <c r="G124" s="3" t="s">
        <v>109</v>
      </c>
      <c r="H124" s="3" t="s">
        <v>110</v>
      </c>
      <c r="I124" s="3"/>
      <c r="J124" s="3"/>
      <c r="K124" s="3">
        <v>208</v>
      </c>
      <c r="L124" s="3">
        <v>8</v>
      </c>
      <c r="M124" s="3">
        <v>3</v>
      </c>
      <c r="N124" s="3" t="s">
        <v>3</v>
      </c>
    </row>
    <row r="125" spans="1:14" ht="12.75">
      <c r="A125" s="3">
        <v>50</v>
      </c>
      <c r="B125" s="3">
        <v>0</v>
      </c>
      <c r="C125" s="3">
        <v>0</v>
      </c>
      <c r="D125" s="3">
        <v>1</v>
      </c>
      <c r="E125" s="3">
        <v>209</v>
      </c>
      <c r="F125" s="3">
        <f>Source!W115</f>
        <v>0</v>
      </c>
      <c r="G125" s="3" t="s">
        <v>111</v>
      </c>
      <c r="H125" s="3" t="s">
        <v>112</v>
      </c>
      <c r="I125" s="3"/>
      <c r="J125" s="3"/>
      <c r="K125" s="3">
        <v>209</v>
      </c>
      <c r="L125" s="3">
        <v>9</v>
      </c>
      <c r="M125" s="3">
        <v>3</v>
      </c>
      <c r="N125" s="3" t="s">
        <v>3</v>
      </c>
    </row>
    <row r="126" spans="1:14" ht="12.75">
      <c r="A126" s="3">
        <v>50</v>
      </c>
      <c r="B126" s="3">
        <v>0</v>
      </c>
      <c r="C126" s="3">
        <v>0</v>
      </c>
      <c r="D126" s="3">
        <v>1</v>
      </c>
      <c r="E126" s="3">
        <v>0</v>
      </c>
      <c r="F126" s="3">
        <f>Source!X115</f>
        <v>9025.7</v>
      </c>
      <c r="G126" s="3" t="s">
        <v>113</v>
      </c>
      <c r="H126" s="3" t="s">
        <v>114</v>
      </c>
      <c r="I126" s="3"/>
      <c r="J126" s="3"/>
      <c r="K126" s="3">
        <v>210</v>
      </c>
      <c r="L126" s="3">
        <v>10</v>
      </c>
      <c r="M126" s="3">
        <v>3</v>
      </c>
      <c r="N126" s="3" t="s">
        <v>3</v>
      </c>
    </row>
    <row r="127" spans="1:14" ht="12.75">
      <c r="A127" s="3">
        <v>50</v>
      </c>
      <c r="B127" s="3">
        <v>0</v>
      </c>
      <c r="C127" s="3">
        <v>0</v>
      </c>
      <c r="D127" s="3">
        <v>1</v>
      </c>
      <c r="E127" s="3">
        <v>0</v>
      </c>
      <c r="F127" s="3">
        <f>Source!Y115</f>
        <v>6569.66</v>
      </c>
      <c r="G127" s="3" t="s">
        <v>115</v>
      </c>
      <c r="H127" s="3" t="s">
        <v>116</v>
      </c>
      <c r="I127" s="3"/>
      <c r="J127" s="3"/>
      <c r="K127" s="3">
        <v>211</v>
      </c>
      <c r="L127" s="3">
        <v>11</v>
      </c>
      <c r="M127" s="3">
        <v>3</v>
      </c>
      <c r="N127" s="3" t="s">
        <v>3</v>
      </c>
    </row>
    <row r="128" spans="1:14" ht="12.75">
      <c r="A128" s="3">
        <v>50</v>
      </c>
      <c r="B128" s="3">
        <v>1</v>
      </c>
      <c r="C128" s="3">
        <v>0</v>
      </c>
      <c r="D128" s="3">
        <v>2</v>
      </c>
      <c r="E128" s="3">
        <v>201</v>
      </c>
      <c r="F128" s="3">
        <f>ROUND(ROUND(Source!F117,2),2)</f>
        <v>43645.11</v>
      </c>
      <c r="G128" s="3" t="s">
        <v>117</v>
      </c>
      <c r="H128" s="3" t="s">
        <v>118</v>
      </c>
      <c r="I128" s="3"/>
      <c r="J128" s="3"/>
      <c r="K128" s="3">
        <v>212</v>
      </c>
      <c r="L128" s="3">
        <v>12</v>
      </c>
      <c r="M128" s="3">
        <v>0</v>
      </c>
      <c r="N128" s="3" t="s">
        <v>3</v>
      </c>
    </row>
    <row r="129" spans="1:14" ht="12.75">
      <c r="A129" s="3">
        <v>50</v>
      </c>
      <c r="B129" s="3">
        <v>1</v>
      </c>
      <c r="C129" s="3">
        <v>0</v>
      </c>
      <c r="D129" s="3">
        <v>2</v>
      </c>
      <c r="E129" s="3">
        <v>210</v>
      </c>
      <c r="F129" s="3">
        <f>ROUND(ROUND(Source!F126,2),2)</f>
        <v>9025.7</v>
      </c>
      <c r="G129" s="3" t="s">
        <v>119</v>
      </c>
      <c r="H129" s="3" t="s">
        <v>114</v>
      </c>
      <c r="I129" s="3"/>
      <c r="J129" s="3"/>
      <c r="K129" s="3">
        <v>212</v>
      </c>
      <c r="L129" s="3">
        <v>13</v>
      </c>
      <c r="M129" s="3">
        <v>0</v>
      </c>
      <c r="N129" s="3" t="s">
        <v>3</v>
      </c>
    </row>
    <row r="130" spans="1:14" ht="12.75">
      <c r="A130" s="3">
        <v>50</v>
      </c>
      <c r="B130" s="3">
        <v>1</v>
      </c>
      <c r="C130" s="3">
        <v>0</v>
      </c>
      <c r="D130" s="3">
        <v>2</v>
      </c>
      <c r="E130" s="3">
        <v>211</v>
      </c>
      <c r="F130" s="3">
        <f>ROUND(ROUND(Source!F127,2),2)</f>
        <v>6569.66</v>
      </c>
      <c r="G130" s="3" t="s">
        <v>120</v>
      </c>
      <c r="H130" s="3" t="s">
        <v>116</v>
      </c>
      <c r="I130" s="3"/>
      <c r="J130" s="3"/>
      <c r="K130" s="3">
        <v>212</v>
      </c>
      <c r="L130" s="3">
        <v>14</v>
      </c>
      <c r="M130" s="3">
        <v>0</v>
      </c>
      <c r="N130" s="3" t="s">
        <v>3</v>
      </c>
    </row>
    <row r="131" spans="1:14" ht="12.75">
      <c r="A131" s="3">
        <v>50</v>
      </c>
      <c r="B131" s="3">
        <v>1</v>
      </c>
      <c r="C131" s="3">
        <v>0</v>
      </c>
      <c r="D131" s="3">
        <v>2</v>
      </c>
      <c r="E131" s="3">
        <v>0</v>
      </c>
      <c r="F131" s="3">
        <f>ROUND(Source!F128+Source!F129+Source!F130,2)</f>
        <v>59240.47</v>
      </c>
      <c r="G131" s="3" t="s">
        <v>121</v>
      </c>
      <c r="H131" s="3" t="s">
        <v>122</v>
      </c>
      <c r="I131" s="3"/>
      <c r="J131" s="3"/>
      <c r="K131" s="3">
        <v>212</v>
      </c>
      <c r="L131" s="3">
        <v>15</v>
      </c>
      <c r="M131" s="3">
        <v>0</v>
      </c>
      <c r="N131" s="3" t="s">
        <v>3</v>
      </c>
    </row>
    <row r="132" ht="12.75">
      <c r="G132">
        <v>0</v>
      </c>
    </row>
    <row r="133" spans="1:59" ht="12.75">
      <c r="A133" s="1">
        <v>4</v>
      </c>
      <c r="B133" s="1">
        <v>1</v>
      </c>
      <c r="C133" s="1"/>
      <c r="D133" s="1">
        <f>ROW(A139)</f>
        <v>139</v>
      </c>
      <c r="E133" s="1"/>
      <c r="F133" s="1" t="s">
        <v>18</v>
      </c>
      <c r="G133" s="1" t="s">
        <v>252</v>
      </c>
      <c r="H133" s="1"/>
      <c r="I133" s="1"/>
      <c r="J133" s="1"/>
      <c r="K133" s="1"/>
      <c r="L133" s="1"/>
      <c r="M133" s="1"/>
      <c r="N133" s="1" t="s">
        <v>3</v>
      </c>
      <c r="O133" s="1"/>
      <c r="P133" s="1"/>
      <c r="Q133" s="1"/>
      <c r="R133" s="1" t="s">
        <v>3</v>
      </c>
      <c r="S133" s="1" t="s">
        <v>3</v>
      </c>
      <c r="T133" s="1" t="s">
        <v>3</v>
      </c>
      <c r="U133" s="1" t="s">
        <v>3</v>
      </c>
      <c r="V133" s="1"/>
      <c r="W133" s="1"/>
      <c r="X133" s="1">
        <v>0</v>
      </c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>
        <v>0</v>
      </c>
      <c r="AM133" s="1"/>
      <c r="BE133" t="s">
        <v>253</v>
      </c>
      <c r="BF133">
        <v>0</v>
      </c>
      <c r="BG133">
        <v>0</v>
      </c>
    </row>
    <row r="135" spans="1:39" ht="12.75">
      <c r="A135" s="2">
        <v>52</v>
      </c>
      <c r="B135" s="2">
        <f aca="true" t="shared" si="64" ref="B135:AM135">B139</f>
        <v>1</v>
      </c>
      <c r="C135" s="2">
        <f t="shared" si="64"/>
        <v>4</v>
      </c>
      <c r="D135" s="2">
        <f t="shared" si="64"/>
        <v>133</v>
      </c>
      <c r="E135" s="2">
        <f t="shared" si="64"/>
        <v>0</v>
      </c>
      <c r="F135" s="2" t="str">
        <f t="shared" si="64"/>
        <v>Новый раздел</v>
      </c>
      <c r="G135" s="2" t="str">
        <f t="shared" si="64"/>
        <v>Материал</v>
      </c>
      <c r="H135" s="2">
        <f t="shared" si="64"/>
        <v>0</v>
      </c>
      <c r="I135" s="2">
        <f t="shared" si="64"/>
        <v>0</v>
      </c>
      <c r="J135" s="2">
        <f t="shared" si="64"/>
        <v>0</v>
      </c>
      <c r="K135" s="2">
        <f t="shared" si="64"/>
        <v>0</v>
      </c>
      <c r="L135" s="2">
        <f t="shared" si="64"/>
        <v>0</v>
      </c>
      <c r="M135" s="2">
        <f t="shared" si="64"/>
        <v>0</v>
      </c>
      <c r="N135" s="2">
        <f t="shared" si="64"/>
        <v>0</v>
      </c>
      <c r="O135" s="2">
        <f t="shared" si="64"/>
        <v>291228.53</v>
      </c>
      <c r="P135" s="2">
        <f t="shared" si="64"/>
        <v>291228.53</v>
      </c>
      <c r="Q135" s="2">
        <f t="shared" si="64"/>
        <v>0</v>
      </c>
      <c r="R135" s="2">
        <f t="shared" si="64"/>
        <v>0</v>
      </c>
      <c r="S135" s="2">
        <f t="shared" si="64"/>
        <v>0</v>
      </c>
      <c r="T135" s="2">
        <f t="shared" si="64"/>
        <v>0</v>
      </c>
      <c r="U135" s="2">
        <f t="shared" si="64"/>
        <v>0</v>
      </c>
      <c r="V135" s="2">
        <f t="shared" si="64"/>
        <v>0</v>
      </c>
      <c r="W135" s="2">
        <f t="shared" si="64"/>
        <v>0</v>
      </c>
      <c r="X135" s="2">
        <f t="shared" si="64"/>
        <v>0</v>
      </c>
      <c r="Y135" s="2">
        <f t="shared" si="64"/>
        <v>0</v>
      </c>
      <c r="Z135" s="2">
        <f t="shared" si="64"/>
        <v>0</v>
      </c>
      <c r="AA135" s="2">
        <f t="shared" si="64"/>
        <v>0</v>
      </c>
      <c r="AB135" s="2">
        <f t="shared" si="64"/>
        <v>291228.53</v>
      </c>
      <c r="AC135" s="2">
        <f t="shared" si="64"/>
        <v>291228.53</v>
      </c>
      <c r="AD135" s="2">
        <f t="shared" si="64"/>
        <v>0</v>
      </c>
      <c r="AE135" s="2">
        <f t="shared" si="64"/>
        <v>0</v>
      </c>
      <c r="AF135" s="2">
        <f t="shared" si="64"/>
        <v>0</v>
      </c>
      <c r="AG135" s="2">
        <f t="shared" si="64"/>
        <v>0</v>
      </c>
      <c r="AH135" s="2">
        <f t="shared" si="64"/>
        <v>0</v>
      </c>
      <c r="AI135" s="2">
        <f t="shared" si="64"/>
        <v>0</v>
      </c>
      <c r="AJ135" s="2">
        <f t="shared" si="64"/>
        <v>0</v>
      </c>
      <c r="AK135" s="2">
        <f t="shared" si="64"/>
        <v>0</v>
      </c>
      <c r="AL135" s="2">
        <f t="shared" si="64"/>
        <v>0</v>
      </c>
      <c r="AM135" s="2">
        <f t="shared" si="64"/>
        <v>0</v>
      </c>
    </row>
    <row r="137" spans="1:155" ht="12.75">
      <c r="A137">
        <v>17</v>
      </c>
      <c r="B137">
        <v>1</v>
      </c>
      <c r="C137">
        <f>ROW(SmtRes!A499)</f>
        <v>499</v>
      </c>
      <c r="E137" t="s">
        <v>21</v>
      </c>
      <c r="I137">
        <v>1</v>
      </c>
      <c r="J137">
        <v>0</v>
      </c>
      <c r="O137">
        <f>ROUND(CP137,2)</f>
        <v>291228.53</v>
      </c>
      <c r="P137">
        <f>ROUND(CQ137*I137,2)</f>
        <v>291228.53</v>
      </c>
      <c r="Q137">
        <f>ROUND(CR137*I137,2)</f>
        <v>0</v>
      </c>
      <c r="R137">
        <f>ROUND(CS137*I137,2)</f>
        <v>0</v>
      </c>
      <c r="S137">
        <f>ROUND(CT137*I137,2)</f>
        <v>0</v>
      </c>
      <c r="T137">
        <f>ROUND(CU137*I137,2)</f>
        <v>0</v>
      </c>
      <c r="U137">
        <f>CV137*I137</f>
        <v>0</v>
      </c>
      <c r="V137">
        <f>CW137*I137</f>
        <v>0</v>
      </c>
      <c r="W137">
        <f>ROUND(CX137*I137,2)</f>
        <v>0</v>
      </c>
      <c r="X137">
        <f>ROUND(CY137,2)</f>
        <v>0</v>
      </c>
      <c r="Y137">
        <f>ROUND(CZ137,2)</f>
        <v>0</v>
      </c>
      <c r="AA137">
        <v>0</v>
      </c>
      <c r="AB137">
        <f>(AC137+AD137+AF137)</f>
        <v>291228.52999999997</v>
      </c>
      <c r="AC137">
        <f>(SUM(SmtRes!BQ457:SmtRes!BQ499))</f>
        <v>291228.52999999997</v>
      </c>
      <c r="AD137">
        <v>0</v>
      </c>
      <c r="AE137">
        <v>0</v>
      </c>
      <c r="AF137">
        <v>0</v>
      </c>
      <c r="AG137">
        <f>(AP137)</f>
        <v>0</v>
      </c>
      <c r="AH137">
        <v>0</v>
      </c>
      <c r="AI137">
        <v>0</v>
      </c>
      <c r="AJ137">
        <f>(AS137)</f>
        <v>0</v>
      </c>
      <c r="AK137">
        <v>291228.53</v>
      </c>
      <c r="AL137">
        <v>291228.53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f>(BZ137*IF((1=1),1,0.6)*IF((0=0),1,1.2)*IF((1=1),1,0.9)*IF((1=1),0.94,0.7))</f>
        <v>105.28</v>
      </c>
      <c r="AU137">
        <f>(CA137*IF((1=1),1,0.85)*IF((1=1),1,0.9))</f>
        <v>65</v>
      </c>
      <c r="AV137">
        <v>1</v>
      </c>
      <c r="AW137">
        <v>1</v>
      </c>
      <c r="AX137">
        <v>1</v>
      </c>
      <c r="AY137">
        <v>1</v>
      </c>
      <c r="AZ137">
        <v>1</v>
      </c>
      <c r="BA137">
        <v>1</v>
      </c>
      <c r="BB137">
        <v>1</v>
      </c>
      <c r="BC137">
        <v>1</v>
      </c>
      <c r="BH137">
        <v>0</v>
      </c>
      <c r="BI137">
        <v>4</v>
      </c>
      <c r="BM137">
        <v>0</v>
      </c>
      <c r="BN137">
        <v>0</v>
      </c>
      <c r="BP137">
        <v>0</v>
      </c>
      <c r="BQ137">
        <v>1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Z137">
        <v>112</v>
      </c>
      <c r="CA137">
        <v>65</v>
      </c>
      <c r="CF137">
        <v>0</v>
      </c>
      <c r="CG137">
        <v>0</v>
      </c>
      <c r="CM137">
        <v>0</v>
      </c>
      <c r="CO137">
        <v>0</v>
      </c>
      <c r="CP137">
        <f>(P137+Q137+S137)</f>
        <v>291228.53</v>
      </c>
      <c r="CQ137">
        <f>(AC137)*BC137</f>
        <v>291228.52999999997</v>
      </c>
      <c r="CR137">
        <f>(AD137)*BB137</f>
        <v>0</v>
      </c>
      <c r="CS137">
        <f>(AE137)*BS137</f>
        <v>0</v>
      </c>
      <c r="CT137">
        <f>(AF137)*BA137</f>
        <v>0</v>
      </c>
      <c r="CU137">
        <f>(AG137)*BT137</f>
        <v>0</v>
      </c>
      <c r="CV137">
        <f>(AH137)*BU137</f>
        <v>0</v>
      </c>
      <c r="CW137">
        <f>(AI137)*BV137</f>
        <v>0</v>
      </c>
      <c r="CX137">
        <f>(AJ137)*BW137</f>
        <v>0</v>
      </c>
      <c r="CY137">
        <f>(((S137+R137)*AT137)/100)</f>
        <v>0</v>
      </c>
      <c r="CZ137">
        <f>(((S137+R137)*AU137)/100)</f>
        <v>0</v>
      </c>
      <c r="DN137">
        <v>0</v>
      </c>
      <c r="DO137">
        <v>0</v>
      </c>
      <c r="DP137">
        <v>1</v>
      </c>
      <c r="DQ137">
        <v>1</v>
      </c>
      <c r="DR137">
        <v>1</v>
      </c>
      <c r="DS137">
        <v>1</v>
      </c>
      <c r="DT137">
        <v>1</v>
      </c>
      <c r="DX137">
        <v>0</v>
      </c>
      <c r="EE137">
        <v>10677235</v>
      </c>
      <c r="EF137">
        <v>1</v>
      </c>
      <c r="EG137" t="s">
        <v>254</v>
      </c>
      <c r="EH137">
        <v>0</v>
      </c>
      <c r="EJ137">
        <v>4</v>
      </c>
      <c r="EK137">
        <v>0</v>
      </c>
      <c r="EL137" t="s">
        <v>254</v>
      </c>
      <c r="EM137" t="s">
        <v>255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</row>
    <row r="139" spans="1:39" ht="12.75">
      <c r="A139" s="2">
        <v>51</v>
      </c>
      <c r="B139" s="2">
        <f>B133</f>
        <v>1</v>
      </c>
      <c r="C139" s="2">
        <f>A133</f>
        <v>4</v>
      </c>
      <c r="D139" s="2">
        <f>ROW(A133)</f>
        <v>133</v>
      </c>
      <c r="E139" s="2"/>
      <c r="F139" s="2" t="str">
        <f>IF(F133&lt;&gt;"",F133,"")</f>
        <v>Новый раздел</v>
      </c>
      <c r="G139" s="2" t="str">
        <f>IF(G133&lt;&gt;"",G133,"")</f>
        <v>Материал</v>
      </c>
      <c r="H139" s="2"/>
      <c r="I139" s="2"/>
      <c r="J139" s="2"/>
      <c r="K139" s="2"/>
      <c r="L139" s="2"/>
      <c r="M139" s="2"/>
      <c r="N139" s="2"/>
      <c r="O139" s="2">
        <f aca="true" t="shared" si="65" ref="O139:Y139">ROUND(AB139,2)</f>
        <v>291228.53</v>
      </c>
      <c r="P139" s="2">
        <f t="shared" si="65"/>
        <v>291228.53</v>
      </c>
      <c r="Q139" s="2">
        <f t="shared" si="65"/>
        <v>0</v>
      </c>
      <c r="R139" s="2">
        <f t="shared" si="65"/>
        <v>0</v>
      </c>
      <c r="S139" s="2">
        <f t="shared" si="65"/>
        <v>0</v>
      </c>
      <c r="T139" s="2">
        <f t="shared" si="65"/>
        <v>0</v>
      </c>
      <c r="U139" s="2">
        <f t="shared" si="65"/>
        <v>0</v>
      </c>
      <c r="V139" s="2">
        <f t="shared" si="65"/>
        <v>0</v>
      </c>
      <c r="W139" s="2">
        <f t="shared" si="65"/>
        <v>0</v>
      </c>
      <c r="X139" s="2">
        <f t="shared" si="65"/>
        <v>0</v>
      </c>
      <c r="Y139" s="2">
        <f t="shared" si="65"/>
        <v>0</v>
      </c>
      <c r="Z139" s="2"/>
      <c r="AA139" s="2"/>
      <c r="AB139" s="2">
        <f>ROUND(SUMIF(AA137:AA137,"=0",O137:O137),2)</f>
        <v>291228.53</v>
      </c>
      <c r="AC139" s="2">
        <f>ROUND(SUMIF(AA137:AA137,"=0",P137:P137),2)</f>
        <v>291228.53</v>
      </c>
      <c r="AD139" s="2">
        <f>ROUND(SUMIF(AA137:AA137,"=0",Q137:Q137),2)</f>
        <v>0</v>
      </c>
      <c r="AE139" s="2">
        <f>ROUND(SUMIF(AA137:AA137,"=0",R137:R137),2)</f>
        <v>0</v>
      </c>
      <c r="AF139" s="2">
        <f>ROUND(SUMIF(AA137:AA137,"=0",S137:S137),2)</f>
        <v>0</v>
      </c>
      <c r="AG139" s="2">
        <f>ROUND(SUMIF(AA137:AA137,"=0",T137:T137),2)</f>
        <v>0</v>
      </c>
      <c r="AH139" s="2">
        <f>ROUND(SUMIF(AA137:AA137,"=0",U137:U137),2)</f>
        <v>0</v>
      </c>
      <c r="AI139" s="2">
        <f>ROUND(SUMIF(AA137:AA137,"=0",V137:V137),2)</f>
        <v>0</v>
      </c>
      <c r="AJ139" s="2">
        <f>ROUND(SUMIF(AA137:AA137,"=0",W137:W137),2)</f>
        <v>0</v>
      </c>
      <c r="AK139" s="2">
        <f>ROUND(SUMIF(AA137:AA137,"=0",X137:X137),2)</f>
        <v>0</v>
      </c>
      <c r="AL139" s="2">
        <f>ROUND(SUMIF(AA137:AA137,"=0",Y137:Y137),2)</f>
        <v>0</v>
      </c>
      <c r="AM139" s="2">
        <v>0</v>
      </c>
    </row>
    <row r="141" spans="1:14" ht="12.75">
      <c r="A141" s="3">
        <v>50</v>
      </c>
      <c r="B141" s="3">
        <v>0</v>
      </c>
      <c r="C141" s="3">
        <v>0</v>
      </c>
      <c r="D141" s="3">
        <v>1</v>
      </c>
      <c r="E141" s="3">
        <v>0</v>
      </c>
      <c r="F141" s="3">
        <f>Source!O139</f>
        <v>291228.53</v>
      </c>
      <c r="G141" s="3" t="s">
        <v>95</v>
      </c>
      <c r="H141" s="3" t="s">
        <v>96</v>
      </c>
      <c r="I141" s="3"/>
      <c r="J141" s="3"/>
      <c r="K141" s="3">
        <v>201</v>
      </c>
      <c r="L141" s="3">
        <v>1</v>
      </c>
      <c r="M141" s="3">
        <v>3</v>
      </c>
      <c r="N141" s="3" t="s">
        <v>3</v>
      </c>
    </row>
    <row r="142" spans="1:14" ht="12.75">
      <c r="A142" s="3">
        <v>50</v>
      </c>
      <c r="B142" s="3">
        <v>0</v>
      </c>
      <c r="C142" s="3">
        <v>0</v>
      </c>
      <c r="D142" s="3">
        <v>1</v>
      </c>
      <c r="E142" s="3">
        <v>202</v>
      </c>
      <c r="F142" s="3">
        <f>Source!P139</f>
        <v>291228.53</v>
      </c>
      <c r="G142" s="3" t="s">
        <v>97</v>
      </c>
      <c r="H142" s="3" t="s">
        <v>98</v>
      </c>
      <c r="I142" s="3"/>
      <c r="J142" s="3"/>
      <c r="K142" s="3">
        <v>202</v>
      </c>
      <c r="L142" s="3">
        <v>2</v>
      </c>
      <c r="M142" s="3">
        <v>3</v>
      </c>
      <c r="N142" s="3" t="s">
        <v>3</v>
      </c>
    </row>
    <row r="143" spans="1:14" ht="12.75">
      <c r="A143" s="3">
        <v>50</v>
      </c>
      <c r="B143" s="3">
        <v>0</v>
      </c>
      <c r="C143" s="3">
        <v>0</v>
      </c>
      <c r="D143" s="3">
        <v>1</v>
      </c>
      <c r="E143" s="3">
        <v>203</v>
      </c>
      <c r="F143" s="3">
        <f>Source!Q139</f>
        <v>0</v>
      </c>
      <c r="G143" s="3" t="s">
        <v>99</v>
      </c>
      <c r="H143" s="3" t="s">
        <v>100</v>
      </c>
      <c r="I143" s="3"/>
      <c r="J143" s="3"/>
      <c r="K143" s="3">
        <v>203</v>
      </c>
      <c r="L143" s="3">
        <v>3</v>
      </c>
      <c r="M143" s="3">
        <v>3</v>
      </c>
      <c r="N143" s="3" t="s">
        <v>3</v>
      </c>
    </row>
    <row r="144" spans="1:14" ht="12.75">
      <c r="A144" s="3">
        <v>50</v>
      </c>
      <c r="B144" s="3">
        <v>0</v>
      </c>
      <c r="C144" s="3">
        <v>0</v>
      </c>
      <c r="D144" s="3">
        <v>1</v>
      </c>
      <c r="E144" s="3">
        <v>204</v>
      </c>
      <c r="F144" s="3">
        <f>Source!R139</f>
        <v>0</v>
      </c>
      <c r="G144" s="3" t="s">
        <v>101</v>
      </c>
      <c r="H144" s="3" t="s">
        <v>102</v>
      </c>
      <c r="I144" s="3"/>
      <c r="J144" s="3"/>
      <c r="K144" s="3">
        <v>204</v>
      </c>
      <c r="L144" s="3">
        <v>4</v>
      </c>
      <c r="M144" s="3">
        <v>3</v>
      </c>
      <c r="N144" s="3" t="s">
        <v>3</v>
      </c>
    </row>
    <row r="145" spans="1:14" ht="12.75">
      <c r="A145" s="3">
        <v>50</v>
      </c>
      <c r="B145" s="3">
        <v>0</v>
      </c>
      <c r="C145" s="3">
        <v>0</v>
      </c>
      <c r="D145" s="3">
        <v>1</v>
      </c>
      <c r="E145" s="3">
        <v>205</v>
      </c>
      <c r="F145" s="3">
        <f>Source!S139</f>
        <v>0</v>
      </c>
      <c r="G145" s="3" t="s">
        <v>103</v>
      </c>
      <c r="H145" s="3" t="s">
        <v>104</v>
      </c>
      <c r="I145" s="3"/>
      <c r="J145" s="3"/>
      <c r="K145" s="3">
        <v>205</v>
      </c>
      <c r="L145" s="3">
        <v>5</v>
      </c>
      <c r="M145" s="3">
        <v>3</v>
      </c>
      <c r="N145" s="3" t="s">
        <v>3</v>
      </c>
    </row>
    <row r="146" spans="1:14" ht="12.75">
      <c r="A146" s="3">
        <v>50</v>
      </c>
      <c r="B146" s="3">
        <v>0</v>
      </c>
      <c r="C146" s="3">
        <v>0</v>
      </c>
      <c r="D146" s="3">
        <v>1</v>
      </c>
      <c r="E146" s="3">
        <v>206</v>
      </c>
      <c r="F146" s="3">
        <f>Source!T139</f>
        <v>0</v>
      </c>
      <c r="G146" s="3" t="s">
        <v>105</v>
      </c>
      <c r="H146" s="3" t="s">
        <v>106</v>
      </c>
      <c r="I146" s="3"/>
      <c r="J146" s="3"/>
      <c r="K146" s="3">
        <v>206</v>
      </c>
      <c r="L146" s="3">
        <v>6</v>
      </c>
      <c r="M146" s="3">
        <v>3</v>
      </c>
      <c r="N146" s="3" t="s">
        <v>3</v>
      </c>
    </row>
    <row r="147" spans="1:14" ht="12.75">
      <c r="A147" s="3">
        <v>50</v>
      </c>
      <c r="B147" s="3">
        <v>0</v>
      </c>
      <c r="C147" s="3">
        <v>0</v>
      </c>
      <c r="D147" s="3">
        <v>1</v>
      </c>
      <c r="E147" s="3">
        <v>207</v>
      </c>
      <c r="F147" s="3">
        <f>Source!U139</f>
        <v>0</v>
      </c>
      <c r="G147" s="3" t="s">
        <v>107</v>
      </c>
      <c r="H147" s="3" t="s">
        <v>108</v>
      </c>
      <c r="I147" s="3"/>
      <c r="J147" s="3"/>
      <c r="K147" s="3">
        <v>207</v>
      </c>
      <c r="L147" s="3">
        <v>7</v>
      </c>
      <c r="M147" s="3">
        <v>3</v>
      </c>
      <c r="N147" s="3" t="s">
        <v>3</v>
      </c>
    </row>
    <row r="148" spans="1:14" ht="12.75">
      <c r="A148" s="3">
        <v>50</v>
      </c>
      <c r="B148" s="3">
        <v>0</v>
      </c>
      <c r="C148" s="3">
        <v>0</v>
      </c>
      <c r="D148" s="3">
        <v>1</v>
      </c>
      <c r="E148" s="3">
        <v>208</v>
      </c>
      <c r="F148" s="3">
        <f>Source!V139</f>
        <v>0</v>
      </c>
      <c r="G148" s="3" t="s">
        <v>109</v>
      </c>
      <c r="H148" s="3" t="s">
        <v>110</v>
      </c>
      <c r="I148" s="3"/>
      <c r="J148" s="3"/>
      <c r="K148" s="3">
        <v>208</v>
      </c>
      <c r="L148" s="3">
        <v>8</v>
      </c>
      <c r="M148" s="3">
        <v>3</v>
      </c>
      <c r="N148" s="3" t="s">
        <v>3</v>
      </c>
    </row>
    <row r="149" spans="1:14" ht="12.75">
      <c r="A149" s="3">
        <v>50</v>
      </c>
      <c r="B149" s="3">
        <v>0</v>
      </c>
      <c r="C149" s="3">
        <v>0</v>
      </c>
      <c r="D149" s="3">
        <v>1</v>
      </c>
      <c r="E149" s="3">
        <v>209</v>
      </c>
      <c r="F149" s="3">
        <f>Source!W139</f>
        <v>0</v>
      </c>
      <c r="G149" s="3" t="s">
        <v>111</v>
      </c>
      <c r="H149" s="3" t="s">
        <v>112</v>
      </c>
      <c r="I149" s="3"/>
      <c r="J149" s="3"/>
      <c r="K149" s="3">
        <v>209</v>
      </c>
      <c r="L149" s="3">
        <v>9</v>
      </c>
      <c r="M149" s="3">
        <v>3</v>
      </c>
      <c r="N149" s="3" t="s">
        <v>3</v>
      </c>
    </row>
    <row r="150" spans="1:14" ht="12.75">
      <c r="A150" s="3">
        <v>50</v>
      </c>
      <c r="B150" s="3">
        <v>0</v>
      </c>
      <c r="C150" s="3">
        <v>0</v>
      </c>
      <c r="D150" s="3">
        <v>1</v>
      </c>
      <c r="E150" s="3">
        <v>0</v>
      </c>
      <c r="F150" s="3">
        <f>Source!X139</f>
        <v>0</v>
      </c>
      <c r="G150" s="3" t="s">
        <v>113</v>
      </c>
      <c r="H150" s="3" t="s">
        <v>114</v>
      </c>
      <c r="I150" s="3"/>
      <c r="J150" s="3"/>
      <c r="K150" s="3">
        <v>210</v>
      </c>
      <c r="L150" s="3">
        <v>10</v>
      </c>
      <c r="M150" s="3">
        <v>3</v>
      </c>
      <c r="N150" s="3" t="s">
        <v>3</v>
      </c>
    </row>
    <row r="151" spans="1:14" ht="12.75">
      <c r="A151" s="3">
        <v>50</v>
      </c>
      <c r="B151" s="3">
        <v>0</v>
      </c>
      <c r="C151" s="3">
        <v>0</v>
      </c>
      <c r="D151" s="3">
        <v>1</v>
      </c>
      <c r="E151" s="3">
        <v>0</v>
      </c>
      <c r="F151" s="3">
        <f>Source!Y139</f>
        <v>0</v>
      </c>
      <c r="G151" s="3" t="s">
        <v>115</v>
      </c>
      <c r="H151" s="3" t="s">
        <v>116</v>
      </c>
      <c r="I151" s="3"/>
      <c r="J151" s="3"/>
      <c r="K151" s="3">
        <v>211</v>
      </c>
      <c r="L151" s="3">
        <v>11</v>
      </c>
      <c r="M151" s="3">
        <v>3</v>
      </c>
      <c r="N151" s="3" t="s">
        <v>3</v>
      </c>
    </row>
    <row r="152" spans="1:14" ht="12.75">
      <c r="A152" s="3">
        <v>50</v>
      </c>
      <c r="B152" s="3">
        <v>1</v>
      </c>
      <c r="C152" s="3">
        <v>0</v>
      </c>
      <c r="D152" s="3">
        <v>2</v>
      </c>
      <c r="E152" s="3">
        <v>201</v>
      </c>
      <c r="F152" s="3">
        <f>ROUND(ROUND(Source!F141,2),2)</f>
        <v>291228.53</v>
      </c>
      <c r="G152" s="3" t="s">
        <v>117</v>
      </c>
      <c r="H152" s="3" t="s">
        <v>118</v>
      </c>
      <c r="I152" s="3"/>
      <c r="J152" s="3"/>
      <c r="K152" s="3">
        <v>212</v>
      </c>
      <c r="L152" s="3">
        <v>12</v>
      </c>
      <c r="M152" s="3">
        <v>0</v>
      </c>
      <c r="N152" s="3" t="s">
        <v>3</v>
      </c>
    </row>
    <row r="153" spans="1:14" ht="12.75">
      <c r="A153" s="3">
        <v>50</v>
      </c>
      <c r="B153" s="3">
        <v>1</v>
      </c>
      <c r="C153" s="3">
        <v>0</v>
      </c>
      <c r="D153" s="3">
        <v>2</v>
      </c>
      <c r="E153" s="3">
        <v>210</v>
      </c>
      <c r="F153" s="3">
        <f>ROUND(ROUND(Source!F150,2),2)</f>
        <v>0</v>
      </c>
      <c r="G153" s="3" t="s">
        <v>119</v>
      </c>
      <c r="H153" s="3" t="s">
        <v>114</v>
      </c>
      <c r="I153" s="3"/>
      <c r="J153" s="3"/>
      <c r="K153" s="3">
        <v>212</v>
      </c>
      <c r="L153" s="3">
        <v>13</v>
      </c>
      <c r="M153" s="3">
        <v>0</v>
      </c>
      <c r="N153" s="3" t="s">
        <v>3</v>
      </c>
    </row>
    <row r="154" spans="1:14" ht="12.75">
      <c r="A154" s="3">
        <v>50</v>
      </c>
      <c r="B154" s="3">
        <v>1</v>
      </c>
      <c r="C154" s="3">
        <v>0</v>
      </c>
      <c r="D154" s="3">
        <v>2</v>
      </c>
      <c r="E154" s="3">
        <v>211</v>
      </c>
      <c r="F154" s="3">
        <f>ROUND(ROUND(Source!F151,2),2)</f>
        <v>0</v>
      </c>
      <c r="G154" s="3" t="s">
        <v>120</v>
      </c>
      <c r="H154" s="3" t="s">
        <v>116</v>
      </c>
      <c r="I154" s="3"/>
      <c r="J154" s="3"/>
      <c r="K154" s="3">
        <v>212</v>
      </c>
      <c r="L154" s="3">
        <v>14</v>
      </c>
      <c r="M154" s="3">
        <v>0</v>
      </c>
      <c r="N154" s="3" t="s">
        <v>3</v>
      </c>
    </row>
    <row r="155" spans="1:14" ht="12.75">
      <c r="A155" s="3">
        <v>50</v>
      </c>
      <c r="B155" s="3">
        <v>1</v>
      </c>
      <c r="C155" s="3">
        <v>0</v>
      </c>
      <c r="D155" s="3">
        <v>2</v>
      </c>
      <c r="E155" s="3">
        <v>0</v>
      </c>
      <c r="F155" s="3">
        <f>ROUND(Source!F152+Source!F153+Source!F154,2)</f>
        <v>291228.53</v>
      </c>
      <c r="G155" s="3" t="s">
        <v>121</v>
      </c>
      <c r="H155" s="3" t="s">
        <v>122</v>
      </c>
      <c r="I155" s="3"/>
      <c r="J155" s="3"/>
      <c r="K155" s="3">
        <v>212</v>
      </c>
      <c r="L155" s="3">
        <v>15</v>
      </c>
      <c r="M155" s="3">
        <v>0</v>
      </c>
      <c r="N155" s="3" t="s">
        <v>3</v>
      </c>
    </row>
    <row r="157" spans="1:39" ht="12.75">
      <c r="A157" s="2">
        <v>51</v>
      </c>
      <c r="B157" s="2">
        <f>B20</f>
        <v>1</v>
      </c>
      <c r="C157" s="2">
        <f>A20</f>
        <v>3</v>
      </c>
      <c r="D157" s="2">
        <f>ROW(A20)</f>
        <v>20</v>
      </c>
      <c r="E157" s="2"/>
      <c r="F157" s="2" t="str">
        <f>IF(F20&lt;&gt;"",F20,"")</f>
        <v>Новая локальная смета</v>
      </c>
      <c r="G157" s="2" t="str">
        <f>IF(G20&lt;&gt;"",G20,"")</f>
        <v>Электроснабжение поликлиники №10 по адресу: г.Иваново, ул. 8-Марта, д.16 в связи заменой электропроводки</v>
      </c>
      <c r="H157" s="2"/>
      <c r="I157" s="2"/>
      <c r="J157" s="2"/>
      <c r="K157" s="2"/>
      <c r="L157" s="2"/>
      <c r="M157" s="2"/>
      <c r="N157" s="2"/>
      <c r="O157" s="2">
        <f aca="true" t="shared" si="66" ref="O157:Y157">ROUND(O41+O87+O115+O139+AB157,2)</f>
        <v>709560.12</v>
      </c>
      <c r="P157" s="2">
        <f t="shared" si="66"/>
        <v>409402.55</v>
      </c>
      <c r="Q157" s="2">
        <f t="shared" si="66"/>
        <v>139098.28</v>
      </c>
      <c r="R157" s="2">
        <f t="shared" si="66"/>
        <v>74887.02</v>
      </c>
      <c r="S157" s="2">
        <f t="shared" si="66"/>
        <v>161059.29</v>
      </c>
      <c r="T157" s="2">
        <f t="shared" si="66"/>
        <v>0</v>
      </c>
      <c r="U157" s="2">
        <f t="shared" si="66"/>
        <v>3283.43</v>
      </c>
      <c r="V157" s="2">
        <f t="shared" si="66"/>
        <v>1290.19</v>
      </c>
      <c r="W157" s="2">
        <f t="shared" si="66"/>
        <v>0</v>
      </c>
      <c r="X157" s="2">
        <f t="shared" si="66"/>
        <v>209882.68</v>
      </c>
      <c r="Y157" s="2">
        <f t="shared" si="66"/>
        <v>153075.24</v>
      </c>
      <c r="Z157" s="2"/>
      <c r="AA157" s="2"/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</row>
    <row r="159" spans="1:14" ht="12.75">
      <c r="A159" s="3">
        <v>50</v>
      </c>
      <c r="B159" s="3">
        <v>0</v>
      </c>
      <c r="C159" s="3">
        <v>0</v>
      </c>
      <c r="D159" s="3">
        <v>1</v>
      </c>
      <c r="E159" s="3">
        <v>201</v>
      </c>
      <c r="F159" s="3">
        <f>Source!O157</f>
        <v>709560.12</v>
      </c>
      <c r="G159" s="3" t="s">
        <v>95</v>
      </c>
      <c r="H159" s="3" t="s">
        <v>96</v>
      </c>
      <c r="I159" s="3"/>
      <c r="J159" s="3"/>
      <c r="K159" s="3">
        <v>201</v>
      </c>
      <c r="L159" s="3">
        <v>1</v>
      </c>
      <c r="M159" s="3">
        <v>3</v>
      </c>
      <c r="N159" s="3" t="s">
        <v>3</v>
      </c>
    </row>
    <row r="160" spans="1:14" ht="12.75">
      <c r="A160" s="3">
        <v>50</v>
      </c>
      <c r="B160" s="3">
        <v>0</v>
      </c>
      <c r="C160" s="3">
        <v>0</v>
      </c>
      <c r="D160" s="3">
        <v>1</v>
      </c>
      <c r="E160" s="3">
        <v>202</v>
      </c>
      <c r="F160" s="3">
        <f>Source!P157</f>
        <v>409402.55</v>
      </c>
      <c r="G160" s="3" t="s">
        <v>97</v>
      </c>
      <c r="H160" s="3" t="s">
        <v>98</v>
      </c>
      <c r="I160" s="3"/>
      <c r="J160" s="3"/>
      <c r="K160" s="3">
        <v>202</v>
      </c>
      <c r="L160" s="3">
        <v>2</v>
      </c>
      <c r="M160" s="3">
        <v>3</v>
      </c>
      <c r="N160" s="3" t="s">
        <v>3</v>
      </c>
    </row>
    <row r="161" spans="1:14" ht="12.75">
      <c r="A161" s="3">
        <v>50</v>
      </c>
      <c r="B161" s="3">
        <v>0</v>
      </c>
      <c r="C161" s="3">
        <v>0</v>
      </c>
      <c r="D161" s="3">
        <v>1</v>
      </c>
      <c r="E161" s="3">
        <v>203</v>
      </c>
      <c r="F161" s="3">
        <f>Source!Q157</f>
        <v>139098.28</v>
      </c>
      <c r="G161" s="3" t="s">
        <v>99</v>
      </c>
      <c r="H161" s="3" t="s">
        <v>100</v>
      </c>
      <c r="I161" s="3"/>
      <c r="J161" s="3"/>
      <c r="K161" s="3">
        <v>203</v>
      </c>
      <c r="L161" s="3">
        <v>3</v>
      </c>
      <c r="M161" s="3">
        <v>3</v>
      </c>
      <c r="N161" s="3" t="s">
        <v>3</v>
      </c>
    </row>
    <row r="162" spans="1:14" ht="12.75">
      <c r="A162" s="3">
        <v>50</v>
      </c>
      <c r="B162" s="3">
        <v>0</v>
      </c>
      <c r="C162" s="3">
        <v>0</v>
      </c>
      <c r="D162" s="3">
        <v>1</v>
      </c>
      <c r="E162" s="3">
        <v>204</v>
      </c>
      <c r="F162" s="3">
        <f>Source!R157</f>
        <v>74887.02</v>
      </c>
      <c r="G162" s="3" t="s">
        <v>101</v>
      </c>
      <c r="H162" s="3" t="s">
        <v>102</v>
      </c>
      <c r="I162" s="3"/>
      <c r="J162" s="3"/>
      <c r="K162" s="3">
        <v>204</v>
      </c>
      <c r="L162" s="3">
        <v>4</v>
      </c>
      <c r="M162" s="3">
        <v>3</v>
      </c>
      <c r="N162" s="3" t="s">
        <v>3</v>
      </c>
    </row>
    <row r="163" spans="1:14" ht="12.75">
      <c r="A163" s="3">
        <v>50</v>
      </c>
      <c r="B163" s="3">
        <v>0</v>
      </c>
      <c r="C163" s="3">
        <v>0</v>
      </c>
      <c r="D163" s="3">
        <v>1</v>
      </c>
      <c r="E163" s="3">
        <v>0</v>
      </c>
      <c r="F163" s="3">
        <f>Source!S157</f>
        <v>161059.29</v>
      </c>
      <c r="G163" s="3" t="s">
        <v>103</v>
      </c>
      <c r="H163" s="3" t="s">
        <v>104</v>
      </c>
      <c r="I163" s="3"/>
      <c r="J163" s="3"/>
      <c r="K163" s="3">
        <v>205</v>
      </c>
      <c r="L163" s="3">
        <v>5</v>
      </c>
      <c r="M163" s="3">
        <v>3</v>
      </c>
      <c r="N163" s="3" t="s">
        <v>3</v>
      </c>
    </row>
    <row r="164" spans="1:14" ht="12.75">
      <c r="A164" s="3">
        <v>50</v>
      </c>
      <c r="B164" s="3">
        <v>0</v>
      </c>
      <c r="C164" s="3">
        <v>0</v>
      </c>
      <c r="D164" s="3">
        <v>1</v>
      </c>
      <c r="E164" s="3">
        <v>206</v>
      </c>
      <c r="F164" s="3">
        <f>Source!T157</f>
        <v>0</v>
      </c>
      <c r="G164" s="3" t="s">
        <v>105</v>
      </c>
      <c r="H164" s="3" t="s">
        <v>106</v>
      </c>
      <c r="I164" s="3"/>
      <c r="J164" s="3"/>
      <c r="K164" s="3">
        <v>206</v>
      </c>
      <c r="L164" s="3">
        <v>6</v>
      </c>
      <c r="M164" s="3">
        <v>3</v>
      </c>
      <c r="N164" s="3" t="s">
        <v>3</v>
      </c>
    </row>
    <row r="165" spans="1:14" ht="12.75">
      <c r="A165" s="3">
        <v>50</v>
      </c>
      <c r="B165" s="3">
        <v>0</v>
      </c>
      <c r="C165" s="3">
        <v>0</v>
      </c>
      <c r="D165" s="3">
        <v>1</v>
      </c>
      <c r="E165" s="3">
        <v>0</v>
      </c>
      <c r="F165" s="3">
        <f>Source!U157</f>
        <v>3283.43</v>
      </c>
      <c r="G165" s="3" t="s">
        <v>107</v>
      </c>
      <c r="H165" s="3" t="s">
        <v>108</v>
      </c>
      <c r="I165" s="3"/>
      <c r="J165" s="3"/>
      <c r="K165" s="3">
        <v>207</v>
      </c>
      <c r="L165" s="3">
        <v>7</v>
      </c>
      <c r="M165" s="3">
        <v>3</v>
      </c>
      <c r="N165" s="3" t="s">
        <v>3</v>
      </c>
    </row>
    <row r="166" spans="1:14" ht="12.75">
      <c r="A166" s="3">
        <v>50</v>
      </c>
      <c r="B166" s="3">
        <v>0</v>
      </c>
      <c r="C166" s="3">
        <v>0</v>
      </c>
      <c r="D166" s="3">
        <v>1</v>
      </c>
      <c r="E166" s="3">
        <v>208</v>
      </c>
      <c r="F166" s="3">
        <f>Source!V157</f>
        <v>1290.19</v>
      </c>
      <c r="G166" s="3" t="s">
        <v>109</v>
      </c>
      <c r="H166" s="3" t="s">
        <v>110</v>
      </c>
      <c r="I166" s="3"/>
      <c r="J166" s="3"/>
      <c r="K166" s="3">
        <v>208</v>
      </c>
      <c r="L166" s="3">
        <v>8</v>
      </c>
      <c r="M166" s="3">
        <v>3</v>
      </c>
      <c r="N166" s="3" t="s">
        <v>3</v>
      </c>
    </row>
    <row r="167" spans="1:14" ht="12.75">
      <c r="A167" s="3">
        <v>50</v>
      </c>
      <c r="B167" s="3">
        <v>0</v>
      </c>
      <c r="C167" s="3">
        <v>0</v>
      </c>
      <c r="D167" s="3">
        <v>1</v>
      </c>
      <c r="E167" s="3">
        <v>209</v>
      </c>
      <c r="F167" s="3">
        <f>Source!W157</f>
        <v>0</v>
      </c>
      <c r="G167" s="3" t="s">
        <v>111</v>
      </c>
      <c r="H167" s="3" t="s">
        <v>112</v>
      </c>
      <c r="I167" s="3"/>
      <c r="J167" s="3"/>
      <c r="K167" s="3">
        <v>209</v>
      </c>
      <c r="L167" s="3">
        <v>9</v>
      </c>
      <c r="M167" s="3">
        <v>3</v>
      </c>
      <c r="N167" s="3" t="s">
        <v>3</v>
      </c>
    </row>
    <row r="168" spans="1:14" ht="12.75">
      <c r="A168" s="3">
        <v>50</v>
      </c>
      <c r="B168" s="3">
        <v>0</v>
      </c>
      <c r="C168" s="3">
        <v>0</v>
      </c>
      <c r="D168" s="3">
        <v>1</v>
      </c>
      <c r="E168" s="3">
        <v>210</v>
      </c>
      <c r="F168" s="3">
        <f>Source!X157</f>
        <v>209882.68</v>
      </c>
      <c r="G168" s="3" t="s">
        <v>113</v>
      </c>
      <c r="H168" s="3" t="s">
        <v>114</v>
      </c>
      <c r="I168" s="3"/>
      <c r="J168" s="3"/>
      <c r="K168" s="3">
        <v>210</v>
      </c>
      <c r="L168" s="3">
        <v>10</v>
      </c>
      <c r="M168" s="3">
        <v>3</v>
      </c>
      <c r="N168" s="3" t="s">
        <v>3</v>
      </c>
    </row>
    <row r="169" spans="1:14" ht="12.75">
      <c r="A169" s="3">
        <v>50</v>
      </c>
      <c r="B169" s="3">
        <v>0</v>
      </c>
      <c r="C169" s="3">
        <v>0</v>
      </c>
      <c r="D169" s="3">
        <v>1</v>
      </c>
      <c r="E169" s="3">
        <v>211</v>
      </c>
      <c r="F169" s="3">
        <f>Source!Y157</f>
        <v>153075.24</v>
      </c>
      <c r="G169" s="3" t="s">
        <v>115</v>
      </c>
      <c r="H169" s="3" t="s">
        <v>116</v>
      </c>
      <c r="I169" s="3"/>
      <c r="J169" s="3"/>
      <c r="K169" s="3">
        <v>211</v>
      </c>
      <c r="L169" s="3">
        <v>11</v>
      </c>
      <c r="M169" s="3">
        <v>3</v>
      </c>
      <c r="N169" s="3" t="s">
        <v>3</v>
      </c>
    </row>
    <row r="170" spans="1:14" ht="12.75">
      <c r="A170" s="3">
        <v>50</v>
      </c>
      <c r="B170" s="3">
        <v>1</v>
      </c>
      <c r="C170" s="3">
        <v>0</v>
      </c>
      <c r="D170" s="3">
        <v>2</v>
      </c>
      <c r="E170" s="3">
        <v>0</v>
      </c>
      <c r="F170" s="3">
        <f>ROUND(Source!F163,2)</f>
        <v>161059.29</v>
      </c>
      <c r="G170" s="3" t="s">
        <v>256</v>
      </c>
      <c r="H170" s="3" t="s">
        <v>257</v>
      </c>
      <c r="I170" s="3"/>
      <c r="J170" s="3"/>
      <c r="K170" s="3">
        <v>212</v>
      </c>
      <c r="L170" s="3">
        <v>12</v>
      </c>
      <c r="M170" s="3">
        <v>0</v>
      </c>
      <c r="N170" s="3" t="s">
        <v>3</v>
      </c>
    </row>
    <row r="171" spans="1:14" ht="12.75">
      <c r="A171" s="3">
        <v>50</v>
      </c>
      <c r="B171" s="3">
        <v>1</v>
      </c>
      <c r="C171" s="3">
        <v>0</v>
      </c>
      <c r="D171" s="3">
        <v>2</v>
      </c>
      <c r="E171" s="3">
        <v>0</v>
      </c>
      <c r="F171" s="3">
        <f>ROUND(Source!F162,2)</f>
        <v>74887.02</v>
      </c>
      <c r="G171" s="3" t="s">
        <v>258</v>
      </c>
      <c r="H171" s="3" t="s">
        <v>259</v>
      </c>
      <c r="I171" s="3"/>
      <c r="J171" s="3"/>
      <c r="K171" s="3">
        <v>212</v>
      </c>
      <c r="L171" s="3">
        <v>13</v>
      </c>
      <c r="M171" s="3">
        <v>0</v>
      </c>
      <c r="N171" s="3" t="s">
        <v>3</v>
      </c>
    </row>
    <row r="172" spans="1:14" ht="12.75">
      <c r="A172" s="3">
        <v>50</v>
      </c>
      <c r="B172" s="3">
        <v>0</v>
      </c>
      <c r="C172" s="3">
        <v>0</v>
      </c>
      <c r="D172" s="3">
        <v>2</v>
      </c>
      <c r="E172" s="3">
        <v>205</v>
      </c>
      <c r="F172" s="3">
        <f>ROUND(Source!F170+Source!F171,2)</f>
        <v>235946.31</v>
      </c>
      <c r="G172" s="3" t="s">
        <v>260</v>
      </c>
      <c r="H172" s="3" t="s">
        <v>261</v>
      </c>
      <c r="I172" s="3"/>
      <c r="J172" s="3"/>
      <c r="K172" s="3">
        <v>212</v>
      </c>
      <c r="L172" s="3">
        <v>14</v>
      </c>
      <c r="M172" s="3">
        <v>3</v>
      </c>
      <c r="N172" s="3" t="s">
        <v>3</v>
      </c>
    </row>
    <row r="173" spans="1:14" ht="12.75">
      <c r="A173" s="3">
        <v>50</v>
      </c>
      <c r="B173" s="3">
        <v>1</v>
      </c>
      <c r="C173" s="3">
        <v>0</v>
      </c>
      <c r="D173" s="3">
        <v>2</v>
      </c>
      <c r="E173" s="3">
        <v>0</v>
      </c>
      <c r="F173" s="3">
        <f>ROUND(Source!F168,2)</f>
        <v>209882.68</v>
      </c>
      <c r="G173" s="3" t="s">
        <v>262</v>
      </c>
      <c r="H173" s="3" t="s">
        <v>263</v>
      </c>
      <c r="I173" s="3"/>
      <c r="J173" s="3"/>
      <c r="K173" s="3">
        <v>212</v>
      </c>
      <c r="L173" s="3">
        <v>15</v>
      </c>
      <c r="M173" s="3">
        <v>0</v>
      </c>
      <c r="N173" s="3" t="s">
        <v>3</v>
      </c>
    </row>
    <row r="174" spans="1:14" ht="12.75">
      <c r="A174" s="3">
        <v>50</v>
      </c>
      <c r="B174" s="3">
        <v>1</v>
      </c>
      <c r="C174" s="3">
        <v>0</v>
      </c>
      <c r="D174" s="3">
        <v>2</v>
      </c>
      <c r="E174" s="3">
        <v>0</v>
      </c>
      <c r="F174" s="3">
        <f>ROUND(Source!F169,2)</f>
        <v>153075.24</v>
      </c>
      <c r="G174" s="3" t="s">
        <v>264</v>
      </c>
      <c r="H174" s="3" t="s">
        <v>265</v>
      </c>
      <c r="I174" s="3"/>
      <c r="J174" s="3"/>
      <c r="K174" s="3">
        <v>212</v>
      </c>
      <c r="L174" s="3">
        <v>16</v>
      </c>
      <c r="M174" s="3">
        <v>0</v>
      </c>
      <c r="N174" s="3" t="s">
        <v>3</v>
      </c>
    </row>
    <row r="175" spans="1:14" ht="12.75">
      <c r="A175" s="3">
        <v>50</v>
      </c>
      <c r="B175" s="3">
        <v>1</v>
      </c>
      <c r="C175" s="3">
        <v>0</v>
      </c>
      <c r="D175" s="3">
        <v>2</v>
      </c>
      <c r="E175" s="3">
        <v>0</v>
      </c>
      <c r="F175" s="3">
        <f>ROUND(Source!F161,2)</f>
        <v>139098.28</v>
      </c>
      <c r="G175" s="3" t="s">
        <v>266</v>
      </c>
      <c r="H175" s="3" t="s">
        <v>267</v>
      </c>
      <c r="I175" s="3"/>
      <c r="J175" s="3"/>
      <c r="K175" s="3">
        <v>212</v>
      </c>
      <c r="L175" s="3">
        <v>17</v>
      </c>
      <c r="M175" s="3">
        <v>0</v>
      </c>
      <c r="N175" s="3" t="s">
        <v>3</v>
      </c>
    </row>
    <row r="176" spans="1:14" ht="12.75">
      <c r="A176" s="3">
        <v>50</v>
      </c>
      <c r="B176" s="3">
        <v>1</v>
      </c>
      <c r="C176" s="3">
        <v>0</v>
      </c>
      <c r="D176" s="3">
        <v>2</v>
      </c>
      <c r="E176" s="3">
        <v>0</v>
      </c>
      <c r="F176" s="3">
        <f>ROUND(Source!F160,2)</f>
        <v>409402.55</v>
      </c>
      <c r="G176" s="3" t="s">
        <v>268</v>
      </c>
      <c r="H176" s="3" t="s">
        <v>98</v>
      </c>
      <c r="I176" s="3"/>
      <c r="J176" s="3"/>
      <c r="K176" s="3">
        <v>212</v>
      </c>
      <c r="L176" s="3">
        <v>18</v>
      </c>
      <c r="M176" s="3">
        <v>0</v>
      </c>
      <c r="N176" s="3" t="s">
        <v>3</v>
      </c>
    </row>
    <row r="177" spans="1:14" ht="12.75">
      <c r="A177" s="3">
        <v>50</v>
      </c>
      <c r="B177" s="3">
        <v>1</v>
      </c>
      <c r="C177" s="3">
        <v>0</v>
      </c>
      <c r="D177" s="3">
        <v>2</v>
      </c>
      <c r="E177" s="3">
        <v>0</v>
      </c>
      <c r="F177" s="3">
        <f>ROUND(Source!F159+Source!F173+Source!F174,2)</f>
        <v>1072518.04</v>
      </c>
      <c r="G177" s="3" t="s">
        <v>269</v>
      </c>
      <c r="H177" s="3" t="s">
        <v>270</v>
      </c>
      <c r="I177" s="3"/>
      <c r="J177" s="3"/>
      <c r="K177" s="3">
        <v>212</v>
      </c>
      <c r="L177" s="3">
        <v>19</v>
      </c>
      <c r="M177" s="3">
        <v>0</v>
      </c>
      <c r="N177" s="3" t="s">
        <v>3</v>
      </c>
    </row>
    <row r="178" spans="1:14" ht="12.75">
      <c r="A178" s="3">
        <v>50</v>
      </c>
      <c r="B178" s="3">
        <v>0</v>
      </c>
      <c r="C178" s="3">
        <v>0</v>
      </c>
      <c r="D178" s="3">
        <v>2</v>
      </c>
      <c r="E178" s="3">
        <v>207</v>
      </c>
      <c r="F178" s="3">
        <f>ROUND(Source!F165+Source!F166,2)</f>
        <v>4573.62</v>
      </c>
      <c r="G178" s="3" t="s">
        <v>271</v>
      </c>
      <c r="H178" s="3" t="s">
        <v>272</v>
      </c>
      <c r="I178" s="3"/>
      <c r="J178" s="3"/>
      <c r="K178" s="3">
        <v>212</v>
      </c>
      <c r="L178" s="3">
        <v>20</v>
      </c>
      <c r="M178" s="3">
        <v>3</v>
      </c>
      <c r="N178" s="3" t="s">
        <v>3</v>
      </c>
    </row>
    <row r="179" spans="1:14" ht="12.75">
      <c r="A179" s="3">
        <v>50</v>
      </c>
      <c r="B179" s="3">
        <v>0</v>
      </c>
      <c r="C179" s="3">
        <v>0</v>
      </c>
      <c r="D179" s="3">
        <v>2</v>
      </c>
      <c r="E179" s="3">
        <v>0</v>
      </c>
      <c r="F179" s="3">
        <f>ROUND(0,2)</f>
        <v>0</v>
      </c>
      <c r="G179" s="3" t="s">
        <v>273</v>
      </c>
      <c r="H179" s="3" t="s">
        <v>274</v>
      </c>
      <c r="I179" s="3"/>
      <c r="J179" s="3"/>
      <c r="K179" s="3">
        <v>212</v>
      </c>
      <c r="L179" s="3">
        <v>21</v>
      </c>
      <c r="M179" s="3">
        <v>3</v>
      </c>
      <c r="N179" s="3" t="s">
        <v>275</v>
      </c>
    </row>
    <row r="180" spans="1:14" ht="12.75">
      <c r="A180" s="3">
        <v>50</v>
      </c>
      <c r="B180" s="3">
        <f>IF(Source!F180&lt;&gt;0,1,0)</f>
        <v>0</v>
      </c>
      <c r="C180" s="3">
        <v>0</v>
      </c>
      <c r="D180" s="3">
        <v>2</v>
      </c>
      <c r="E180" s="3">
        <v>0</v>
      </c>
      <c r="F180" s="3">
        <f>ROUND(IF(Source!F179&gt;0,Source!F177*(Source!F179/100),0),2)</f>
        <v>0</v>
      </c>
      <c r="G180" s="3" t="s">
        <v>276</v>
      </c>
      <c r="H180" s="3" t="s">
        <v>277</v>
      </c>
      <c r="I180" s="3"/>
      <c r="J180" s="3"/>
      <c r="K180" s="3">
        <v>212</v>
      </c>
      <c r="L180" s="3">
        <v>22</v>
      </c>
      <c r="M180" s="3">
        <v>1</v>
      </c>
      <c r="N180" s="3" t="s">
        <v>3</v>
      </c>
    </row>
    <row r="181" spans="1:14" ht="12.75">
      <c r="A181" s="3">
        <v>50</v>
      </c>
      <c r="B181" s="3">
        <f>IF(Source!F181&lt;&gt;0,1,0)</f>
        <v>0</v>
      </c>
      <c r="C181" s="3">
        <v>0</v>
      </c>
      <c r="D181" s="3">
        <v>2</v>
      </c>
      <c r="E181" s="3">
        <v>0</v>
      </c>
      <c r="F181" s="3">
        <f>ROUND(IF(Source!F179&gt;0,Source!F177*(Source!F179/100+1),0),2)</f>
        <v>0</v>
      </c>
      <c r="G181" s="3" t="s">
        <v>278</v>
      </c>
      <c r="H181" s="3" t="s">
        <v>270</v>
      </c>
      <c r="I181" s="3"/>
      <c r="J181" s="3"/>
      <c r="K181" s="3">
        <v>212</v>
      </c>
      <c r="L181" s="3">
        <v>23</v>
      </c>
      <c r="M181" s="3">
        <v>1</v>
      </c>
      <c r="N181" s="3" t="s">
        <v>3</v>
      </c>
    </row>
    <row r="182" spans="1:14" ht="12.75">
      <c r="A182" s="3">
        <v>50</v>
      </c>
      <c r="B182" s="3">
        <v>0</v>
      </c>
      <c r="C182" s="3">
        <v>0</v>
      </c>
      <c r="D182" s="3">
        <v>2</v>
      </c>
      <c r="E182" s="3">
        <v>0</v>
      </c>
      <c r="F182" s="3">
        <f>ROUND(0,2)</f>
        <v>0</v>
      </c>
      <c r="G182" s="3" t="s">
        <v>279</v>
      </c>
      <c r="H182" s="3" t="s">
        <v>280</v>
      </c>
      <c r="I182" s="3"/>
      <c r="J182" s="3"/>
      <c r="K182" s="3">
        <v>212</v>
      </c>
      <c r="L182" s="3">
        <v>24</v>
      </c>
      <c r="M182" s="3">
        <v>3</v>
      </c>
      <c r="N182" s="3" t="s">
        <v>281</v>
      </c>
    </row>
    <row r="183" spans="1:14" ht="12.75">
      <c r="A183" s="3">
        <v>50</v>
      </c>
      <c r="B183" s="3">
        <f>IF(Source!F183&lt;&gt;0,1,0)</f>
        <v>0</v>
      </c>
      <c r="C183" s="3">
        <v>0</v>
      </c>
      <c r="D183" s="3">
        <v>2</v>
      </c>
      <c r="E183" s="3">
        <v>0</v>
      </c>
      <c r="F183" s="3">
        <f>ROUND(IF(Source!F182&gt;0,IF(Source!F179&gt;0,Source!F176*(Source!F182/100),Source!F176*(Source!F182/100)),0),2)</f>
        <v>0</v>
      </c>
      <c r="G183" s="3" t="s">
        <v>282</v>
      </c>
      <c r="H183" s="3" t="s">
        <v>283</v>
      </c>
      <c r="I183" s="3"/>
      <c r="J183" s="3"/>
      <c r="K183" s="3">
        <v>212</v>
      </c>
      <c r="L183" s="3">
        <v>25</v>
      </c>
      <c r="M183" s="3">
        <v>1</v>
      </c>
      <c r="N183" s="3" t="s">
        <v>3</v>
      </c>
    </row>
    <row r="184" spans="1:14" ht="12.75">
      <c r="A184" s="3">
        <v>50</v>
      </c>
      <c r="B184" s="3">
        <v>0</v>
      </c>
      <c r="C184" s="3">
        <v>0</v>
      </c>
      <c r="D184" s="3">
        <v>2</v>
      </c>
      <c r="E184" s="3">
        <v>0</v>
      </c>
      <c r="F184" s="3">
        <f>ROUND(IF(Source!F182&gt;0,IF(Source!F179&gt;0,Source!F181+Source!F183,Source!F177+Source!F183),0),2)</f>
        <v>0</v>
      </c>
      <c r="G184" s="3" t="s">
        <v>284</v>
      </c>
      <c r="H184" s="3" t="s">
        <v>270</v>
      </c>
      <c r="I184" s="3"/>
      <c r="J184" s="3"/>
      <c r="K184" s="3">
        <v>212</v>
      </c>
      <c r="L184" s="3">
        <v>26</v>
      </c>
      <c r="M184" s="3">
        <v>3</v>
      </c>
      <c r="N184" s="3" t="s">
        <v>3</v>
      </c>
    </row>
    <row r="185" spans="1:14" ht="12.75">
      <c r="A185" s="3">
        <v>50</v>
      </c>
      <c r="B185" s="3">
        <v>0</v>
      </c>
      <c r="C185" s="3">
        <v>0</v>
      </c>
      <c r="D185" s="3">
        <v>2</v>
      </c>
      <c r="E185" s="3">
        <v>0</v>
      </c>
      <c r="F185" s="3">
        <f>ROUND(2,2)</f>
        <v>2</v>
      </c>
      <c r="G185" s="3" t="s">
        <v>285</v>
      </c>
      <c r="H185" s="3" t="s">
        <v>286</v>
      </c>
      <c r="I185" s="3"/>
      <c r="J185" s="3"/>
      <c r="K185" s="3">
        <v>212</v>
      </c>
      <c r="L185" s="3">
        <v>27</v>
      </c>
      <c r="M185" s="3">
        <v>3</v>
      </c>
      <c r="N185" s="3" t="s">
        <v>287</v>
      </c>
    </row>
    <row r="186" spans="1:14" ht="12.75">
      <c r="A186" s="3">
        <v>50</v>
      </c>
      <c r="B186" s="3">
        <f>IF(Source!F186&lt;&gt;0,1,0)</f>
        <v>1</v>
      </c>
      <c r="C186" s="3">
        <v>0</v>
      </c>
      <c r="D186" s="3">
        <v>2</v>
      </c>
      <c r="E186" s="3">
        <v>0</v>
      </c>
      <c r="F186" s="3">
        <f>ROUND(IF(Source!F182&gt;0,Source!F184*(Source!F185/100),IF(Source!F179&gt;0,Source!F181*(Source!F185/100),Source!F177*(Source!F185/100))),2)</f>
        <v>21450.36</v>
      </c>
      <c r="G186" s="3" t="s">
        <v>288</v>
      </c>
      <c r="H186" s="3" t="s">
        <v>289</v>
      </c>
      <c r="I186" s="3"/>
      <c r="J186" s="3"/>
      <c r="K186" s="3">
        <v>212</v>
      </c>
      <c r="L186" s="3">
        <v>28</v>
      </c>
      <c r="M186" s="3">
        <v>1</v>
      </c>
      <c r="N186" s="3" t="s">
        <v>3</v>
      </c>
    </row>
    <row r="187" spans="1:14" ht="12.75">
      <c r="A187" s="3">
        <v>50</v>
      </c>
      <c r="B187" s="3">
        <f>IF(Source!F187&lt;&gt;0,1,0)</f>
        <v>1</v>
      </c>
      <c r="C187" s="3">
        <v>0</v>
      </c>
      <c r="D187" s="3">
        <v>2</v>
      </c>
      <c r="E187" s="3">
        <v>0</v>
      </c>
      <c r="F187" s="3">
        <f>ROUND(IF(Source!F182&gt;0,Source!F184*(Source!F185/100+1),IF(Source!F179&gt;0,Source!F181*(Source!F185/100+1),Source!F177*(Source!F185/100+1))),2)</f>
        <v>1093968.4</v>
      </c>
      <c r="G187" s="3" t="s">
        <v>290</v>
      </c>
      <c r="H187" s="3" t="s">
        <v>270</v>
      </c>
      <c r="I187" s="3"/>
      <c r="J187" s="3"/>
      <c r="K187" s="3">
        <v>212</v>
      </c>
      <c r="L187" s="3">
        <v>29</v>
      </c>
      <c r="M187" s="3">
        <v>1</v>
      </c>
      <c r="N187" s="3" t="s">
        <v>3</v>
      </c>
    </row>
    <row r="188" spans="1:14" ht="12.75">
      <c r="A188" s="3">
        <v>50</v>
      </c>
      <c r="B188" s="3">
        <v>1</v>
      </c>
      <c r="C188" s="3">
        <v>0</v>
      </c>
      <c r="D188" s="3">
        <v>2</v>
      </c>
      <c r="E188" s="3">
        <v>0</v>
      </c>
      <c r="F188" s="3">
        <f>ROUND(Source!F187*0.18,2)</f>
        <v>196914.31</v>
      </c>
      <c r="G188" s="3" t="s">
        <v>291</v>
      </c>
      <c r="H188" s="3" t="s">
        <v>292</v>
      </c>
      <c r="I188" s="3"/>
      <c r="J188" s="3"/>
      <c r="K188" s="3">
        <v>212</v>
      </c>
      <c r="L188" s="3">
        <v>30</v>
      </c>
      <c r="M188" s="3">
        <v>0</v>
      </c>
      <c r="N188" s="3" t="s">
        <v>3</v>
      </c>
    </row>
    <row r="189" spans="1:14" ht="12.75">
      <c r="A189" s="3">
        <v>50</v>
      </c>
      <c r="B189" s="3">
        <v>1</v>
      </c>
      <c r="C189" s="3">
        <v>0</v>
      </c>
      <c r="D189" s="3">
        <v>2</v>
      </c>
      <c r="E189" s="3">
        <v>213</v>
      </c>
      <c r="F189" s="3">
        <f>ROUND(Source!F187+Source!F188,2)</f>
        <v>1290882.71</v>
      </c>
      <c r="G189" s="3" t="s">
        <v>293</v>
      </c>
      <c r="H189" s="3" t="s">
        <v>270</v>
      </c>
      <c r="I189" s="3"/>
      <c r="J189" s="3"/>
      <c r="K189" s="3">
        <v>212</v>
      </c>
      <c r="L189" s="3">
        <v>31</v>
      </c>
      <c r="M189" s="3">
        <v>0</v>
      </c>
      <c r="N189" s="3" t="s">
        <v>3</v>
      </c>
    </row>
    <row r="191" spans="1:39" ht="12.75">
      <c r="A191" s="2">
        <v>51</v>
      </c>
      <c r="B191" s="2">
        <f>B12</f>
        <v>1</v>
      </c>
      <c r="C191" s="2">
        <f>A12</f>
        <v>1</v>
      </c>
      <c r="D191" s="2">
        <f>ROW(A12)</f>
        <v>12</v>
      </c>
      <c r="E191" s="2"/>
      <c r="F191" s="2" t="str">
        <f>IF(F12&lt;&gt;"",F12,"")</f>
        <v>Новый объект</v>
      </c>
      <c r="G191" s="2" t="str">
        <f>IF(G12&lt;&gt;"",G12,"")</f>
        <v>Электроснабжение поликлиники №10 по адресу: г.Иваново, ул. 8-Марта, д.16 в связи заменой электропроводки</v>
      </c>
      <c r="H191" s="2"/>
      <c r="I191" s="2"/>
      <c r="J191" s="2"/>
      <c r="K191" s="2"/>
      <c r="L191" s="2"/>
      <c r="M191" s="2"/>
      <c r="N191" s="2"/>
      <c r="O191" s="2">
        <f aca="true" t="shared" si="67" ref="O191:Y191">ROUND(O157,2)</f>
        <v>709560.12</v>
      </c>
      <c r="P191" s="2">
        <f t="shared" si="67"/>
        <v>409402.55</v>
      </c>
      <c r="Q191" s="2">
        <f t="shared" si="67"/>
        <v>139098.28</v>
      </c>
      <c r="R191" s="2">
        <f t="shared" si="67"/>
        <v>74887.02</v>
      </c>
      <c r="S191" s="2">
        <f t="shared" si="67"/>
        <v>161059.29</v>
      </c>
      <c r="T191" s="2">
        <f t="shared" si="67"/>
        <v>0</v>
      </c>
      <c r="U191" s="2">
        <f t="shared" si="67"/>
        <v>3283.43</v>
      </c>
      <c r="V191" s="2">
        <f t="shared" si="67"/>
        <v>1290.19</v>
      </c>
      <c r="W191" s="2">
        <f t="shared" si="67"/>
        <v>0</v>
      </c>
      <c r="X191" s="2">
        <f t="shared" si="67"/>
        <v>209882.68</v>
      </c>
      <c r="Y191" s="2">
        <f t="shared" si="67"/>
        <v>153075.24</v>
      </c>
      <c r="Z191" s="2"/>
      <c r="AA191" s="2"/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</row>
    <row r="193" spans="1:14" ht="12.75">
      <c r="A193" s="3">
        <v>50</v>
      </c>
      <c r="B193" s="3">
        <v>0</v>
      </c>
      <c r="C193" s="3">
        <v>0</v>
      </c>
      <c r="D193" s="3">
        <v>1</v>
      </c>
      <c r="E193" s="3">
        <v>201</v>
      </c>
      <c r="F193" s="3">
        <f>Source!O191</f>
        <v>709560.12</v>
      </c>
      <c r="G193" s="3" t="s">
        <v>95</v>
      </c>
      <c r="H193" s="3" t="s">
        <v>96</v>
      </c>
      <c r="I193" s="3"/>
      <c r="J193" s="3"/>
      <c r="K193" s="3">
        <v>201</v>
      </c>
      <c r="L193" s="3">
        <v>1</v>
      </c>
      <c r="M193" s="3">
        <v>3</v>
      </c>
      <c r="N193" s="3" t="s">
        <v>3</v>
      </c>
    </row>
    <row r="194" spans="1:14" ht="12.75">
      <c r="A194" s="3">
        <v>50</v>
      </c>
      <c r="B194" s="3">
        <v>0</v>
      </c>
      <c r="C194" s="3">
        <v>0</v>
      </c>
      <c r="D194" s="3">
        <v>1</v>
      </c>
      <c r="E194" s="3">
        <v>202</v>
      </c>
      <c r="F194" s="3">
        <f>Source!P191</f>
        <v>409402.55</v>
      </c>
      <c r="G194" s="3" t="s">
        <v>97</v>
      </c>
      <c r="H194" s="3" t="s">
        <v>98</v>
      </c>
      <c r="I194" s="3"/>
      <c r="J194" s="3"/>
      <c r="K194" s="3">
        <v>202</v>
      </c>
      <c r="L194" s="3">
        <v>2</v>
      </c>
      <c r="M194" s="3">
        <v>3</v>
      </c>
      <c r="N194" s="3" t="s">
        <v>3</v>
      </c>
    </row>
    <row r="195" spans="1:14" ht="12.75">
      <c r="A195" s="3">
        <v>50</v>
      </c>
      <c r="B195" s="3">
        <v>0</v>
      </c>
      <c r="C195" s="3">
        <v>0</v>
      </c>
      <c r="D195" s="3">
        <v>1</v>
      </c>
      <c r="E195" s="3">
        <v>203</v>
      </c>
      <c r="F195" s="3">
        <f>Source!Q191</f>
        <v>139098.28</v>
      </c>
      <c r="G195" s="3" t="s">
        <v>99</v>
      </c>
      <c r="H195" s="3" t="s">
        <v>100</v>
      </c>
      <c r="I195" s="3"/>
      <c r="J195" s="3"/>
      <c r="K195" s="3">
        <v>203</v>
      </c>
      <c r="L195" s="3">
        <v>3</v>
      </c>
      <c r="M195" s="3">
        <v>3</v>
      </c>
      <c r="N195" s="3" t="s">
        <v>3</v>
      </c>
    </row>
    <row r="196" spans="1:14" ht="12.75">
      <c r="A196" s="3">
        <v>50</v>
      </c>
      <c r="B196" s="3">
        <v>0</v>
      </c>
      <c r="C196" s="3">
        <v>0</v>
      </c>
      <c r="D196" s="3">
        <v>1</v>
      </c>
      <c r="E196" s="3">
        <v>204</v>
      </c>
      <c r="F196" s="3">
        <f>Source!R191</f>
        <v>74887.02</v>
      </c>
      <c r="G196" s="3" t="s">
        <v>101</v>
      </c>
      <c r="H196" s="3" t="s">
        <v>102</v>
      </c>
      <c r="I196" s="3"/>
      <c r="J196" s="3"/>
      <c r="K196" s="3">
        <v>204</v>
      </c>
      <c r="L196" s="3">
        <v>4</v>
      </c>
      <c r="M196" s="3">
        <v>3</v>
      </c>
      <c r="N196" s="3" t="s">
        <v>3</v>
      </c>
    </row>
    <row r="197" spans="1:14" ht="12.75">
      <c r="A197" s="3">
        <v>50</v>
      </c>
      <c r="B197" s="3">
        <v>0</v>
      </c>
      <c r="C197" s="3">
        <v>0</v>
      </c>
      <c r="D197" s="3">
        <v>1</v>
      </c>
      <c r="E197" s="3">
        <v>0</v>
      </c>
      <c r="F197" s="3">
        <f>Source!S191</f>
        <v>161059.29</v>
      </c>
      <c r="G197" s="3" t="s">
        <v>103</v>
      </c>
      <c r="H197" s="3" t="s">
        <v>104</v>
      </c>
      <c r="I197" s="3"/>
      <c r="J197" s="3"/>
      <c r="K197" s="3">
        <v>205</v>
      </c>
      <c r="L197" s="3">
        <v>5</v>
      </c>
      <c r="M197" s="3">
        <v>3</v>
      </c>
      <c r="N197" s="3" t="s">
        <v>3</v>
      </c>
    </row>
    <row r="198" spans="1:14" ht="12.75">
      <c r="A198" s="3">
        <v>50</v>
      </c>
      <c r="B198" s="3">
        <v>0</v>
      </c>
      <c r="C198" s="3">
        <v>0</v>
      </c>
      <c r="D198" s="3">
        <v>1</v>
      </c>
      <c r="E198" s="3">
        <v>206</v>
      </c>
      <c r="F198" s="3">
        <f>Source!T191</f>
        <v>0</v>
      </c>
      <c r="G198" s="3" t="s">
        <v>105</v>
      </c>
      <c r="H198" s="3" t="s">
        <v>106</v>
      </c>
      <c r="I198" s="3"/>
      <c r="J198" s="3"/>
      <c r="K198" s="3">
        <v>206</v>
      </c>
      <c r="L198" s="3">
        <v>6</v>
      </c>
      <c r="M198" s="3">
        <v>3</v>
      </c>
      <c r="N198" s="3" t="s">
        <v>3</v>
      </c>
    </row>
    <row r="199" spans="1:14" ht="12.75">
      <c r="A199" s="3">
        <v>50</v>
      </c>
      <c r="B199" s="3">
        <v>0</v>
      </c>
      <c r="C199" s="3">
        <v>0</v>
      </c>
      <c r="D199" s="3">
        <v>1</v>
      </c>
      <c r="E199" s="3">
        <v>0</v>
      </c>
      <c r="F199" s="3">
        <f>Source!U191</f>
        <v>3283.43</v>
      </c>
      <c r="G199" s="3" t="s">
        <v>107</v>
      </c>
      <c r="H199" s="3" t="s">
        <v>108</v>
      </c>
      <c r="I199" s="3"/>
      <c r="J199" s="3"/>
      <c r="K199" s="3">
        <v>207</v>
      </c>
      <c r="L199" s="3">
        <v>7</v>
      </c>
      <c r="M199" s="3">
        <v>3</v>
      </c>
      <c r="N199" s="3" t="s">
        <v>3</v>
      </c>
    </row>
    <row r="200" spans="1:14" ht="12.75">
      <c r="A200" s="3">
        <v>50</v>
      </c>
      <c r="B200" s="3">
        <v>0</v>
      </c>
      <c r="C200" s="3">
        <v>0</v>
      </c>
      <c r="D200" s="3">
        <v>1</v>
      </c>
      <c r="E200" s="3">
        <v>208</v>
      </c>
      <c r="F200" s="3">
        <f>Source!V191</f>
        <v>1290.19</v>
      </c>
      <c r="G200" s="3" t="s">
        <v>109</v>
      </c>
      <c r="H200" s="3" t="s">
        <v>110</v>
      </c>
      <c r="I200" s="3"/>
      <c r="J200" s="3"/>
      <c r="K200" s="3">
        <v>208</v>
      </c>
      <c r="L200" s="3">
        <v>8</v>
      </c>
      <c r="M200" s="3">
        <v>3</v>
      </c>
      <c r="N200" s="3" t="s">
        <v>3</v>
      </c>
    </row>
    <row r="201" spans="1:14" ht="12.75">
      <c r="A201" s="3">
        <v>50</v>
      </c>
      <c r="B201" s="3">
        <v>0</v>
      </c>
      <c r="C201" s="3">
        <v>0</v>
      </c>
      <c r="D201" s="3">
        <v>1</v>
      </c>
      <c r="E201" s="3">
        <v>209</v>
      </c>
      <c r="F201" s="3">
        <f>Source!W191</f>
        <v>0</v>
      </c>
      <c r="G201" s="3" t="s">
        <v>111</v>
      </c>
      <c r="H201" s="3" t="s">
        <v>112</v>
      </c>
      <c r="I201" s="3"/>
      <c r="J201" s="3"/>
      <c r="K201" s="3">
        <v>209</v>
      </c>
      <c r="L201" s="3">
        <v>9</v>
      </c>
      <c r="M201" s="3">
        <v>3</v>
      </c>
      <c r="N201" s="3" t="s">
        <v>3</v>
      </c>
    </row>
    <row r="202" spans="1:14" ht="12.75">
      <c r="A202" s="3">
        <v>50</v>
      </c>
      <c r="B202" s="3">
        <v>0</v>
      </c>
      <c r="C202" s="3">
        <v>0</v>
      </c>
      <c r="D202" s="3">
        <v>1</v>
      </c>
      <c r="E202" s="3">
        <v>210</v>
      </c>
      <c r="F202" s="3">
        <f>Source!X191</f>
        <v>209882.68</v>
      </c>
      <c r="G202" s="3" t="s">
        <v>113</v>
      </c>
      <c r="H202" s="3" t="s">
        <v>114</v>
      </c>
      <c r="I202" s="3"/>
      <c r="J202" s="3"/>
      <c r="K202" s="3">
        <v>210</v>
      </c>
      <c r="L202" s="3">
        <v>10</v>
      </c>
      <c r="M202" s="3">
        <v>3</v>
      </c>
      <c r="N202" s="3" t="s">
        <v>3</v>
      </c>
    </row>
    <row r="203" spans="1:14" ht="12.75">
      <c r="A203" s="3">
        <v>50</v>
      </c>
      <c r="B203" s="3">
        <v>0</v>
      </c>
      <c r="C203" s="3">
        <v>0</v>
      </c>
      <c r="D203" s="3">
        <v>1</v>
      </c>
      <c r="E203" s="3">
        <v>211</v>
      </c>
      <c r="F203" s="3">
        <f>Source!Y191</f>
        <v>153075.24</v>
      </c>
      <c r="G203" s="3" t="s">
        <v>115</v>
      </c>
      <c r="H203" s="3" t="s">
        <v>116</v>
      </c>
      <c r="I203" s="3"/>
      <c r="J203" s="3"/>
      <c r="K203" s="3">
        <v>211</v>
      </c>
      <c r="L203" s="3">
        <v>11</v>
      </c>
      <c r="M203" s="3">
        <v>3</v>
      </c>
      <c r="N203" s="3" t="s">
        <v>3</v>
      </c>
    </row>
    <row r="204" spans="1:14" ht="12.75">
      <c r="A204" s="3">
        <v>50</v>
      </c>
      <c r="B204" s="3">
        <v>1</v>
      </c>
      <c r="C204" s="3">
        <v>0</v>
      </c>
      <c r="D204" s="3">
        <v>2</v>
      </c>
      <c r="E204" s="3">
        <v>0</v>
      </c>
      <c r="F204" s="3">
        <f>ROUND(Source!F197,2)</f>
        <v>161059.29</v>
      </c>
      <c r="G204" s="3" t="s">
        <v>256</v>
      </c>
      <c r="H204" s="3" t="s">
        <v>257</v>
      </c>
      <c r="I204" s="3"/>
      <c r="J204" s="3"/>
      <c r="K204" s="3">
        <v>212</v>
      </c>
      <c r="L204" s="3">
        <v>12</v>
      </c>
      <c r="M204" s="3">
        <v>0</v>
      </c>
      <c r="N204" s="3" t="s">
        <v>3</v>
      </c>
    </row>
    <row r="205" spans="1:14" ht="12.75">
      <c r="A205" s="3">
        <v>50</v>
      </c>
      <c r="B205" s="3">
        <v>1</v>
      </c>
      <c r="C205" s="3">
        <v>0</v>
      </c>
      <c r="D205" s="3">
        <v>2</v>
      </c>
      <c r="E205" s="3">
        <v>0</v>
      </c>
      <c r="F205" s="3">
        <f>ROUND(Source!F196,2)</f>
        <v>74887.02</v>
      </c>
      <c r="G205" s="3" t="s">
        <v>258</v>
      </c>
      <c r="H205" s="3" t="s">
        <v>259</v>
      </c>
      <c r="I205" s="3"/>
      <c r="J205" s="3"/>
      <c r="K205" s="3">
        <v>212</v>
      </c>
      <c r="L205" s="3">
        <v>13</v>
      </c>
      <c r="M205" s="3">
        <v>0</v>
      </c>
      <c r="N205" s="3" t="s">
        <v>3</v>
      </c>
    </row>
    <row r="206" spans="1:14" ht="12.75">
      <c r="A206" s="3">
        <v>50</v>
      </c>
      <c r="B206" s="3">
        <v>0</v>
      </c>
      <c r="C206" s="3">
        <v>0</v>
      </c>
      <c r="D206" s="3">
        <v>2</v>
      </c>
      <c r="E206" s="3">
        <v>205</v>
      </c>
      <c r="F206" s="3">
        <f>ROUND(Source!F204+Source!F205,2)</f>
        <v>235946.31</v>
      </c>
      <c r="G206" s="3" t="s">
        <v>260</v>
      </c>
      <c r="H206" s="3" t="s">
        <v>261</v>
      </c>
      <c r="I206" s="3"/>
      <c r="J206" s="3"/>
      <c r="K206" s="3">
        <v>212</v>
      </c>
      <c r="L206" s="3">
        <v>14</v>
      </c>
      <c r="M206" s="3">
        <v>3</v>
      </c>
      <c r="N206" s="3" t="s">
        <v>3</v>
      </c>
    </row>
    <row r="207" spans="1:14" ht="12.75">
      <c r="A207" s="3">
        <v>50</v>
      </c>
      <c r="B207" s="3">
        <v>1</v>
      </c>
      <c r="C207" s="3">
        <v>0</v>
      </c>
      <c r="D207" s="3">
        <v>2</v>
      </c>
      <c r="E207" s="3">
        <v>0</v>
      </c>
      <c r="F207" s="3">
        <f>ROUND(Source!F202,2)</f>
        <v>209882.68</v>
      </c>
      <c r="G207" s="3" t="s">
        <v>262</v>
      </c>
      <c r="H207" s="3" t="s">
        <v>263</v>
      </c>
      <c r="I207" s="3"/>
      <c r="J207" s="3"/>
      <c r="K207" s="3">
        <v>212</v>
      </c>
      <c r="L207" s="3">
        <v>15</v>
      </c>
      <c r="M207" s="3">
        <v>0</v>
      </c>
      <c r="N207" s="3" t="s">
        <v>3</v>
      </c>
    </row>
    <row r="208" spans="1:14" ht="12.75">
      <c r="A208" s="3">
        <v>50</v>
      </c>
      <c r="B208" s="3">
        <v>1</v>
      </c>
      <c r="C208" s="3">
        <v>0</v>
      </c>
      <c r="D208" s="3">
        <v>2</v>
      </c>
      <c r="E208" s="3">
        <v>0</v>
      </c>
      <c r="F208" s="3">
        <f>ROUND(Source!F203,2)</f>
        <v>153075.24</v>
      </c>
      <c r="G208" s="3" t="s">
        <v>264</v>
      </c>
      <c r="H208" s="3" t="s">
        <v>265</v>
      </c>
      <c r="I208" s="3"/>
      <c r="J208" s="3"/>
      <c r="K208" s="3">
        <v>212</v>
      </c>
      <c r="L208" s="3">
        <v>16</v>
      </c>
      <c r="M208" s="3">
        <v>0</v>
      </c>
      <c r="N208" s="3" t="s">
        <v>3</v>
      </c>
    </row>
    <row r="209" spans="1:14" ht="12.75">
      <c r="A209" s="3">
        <v>50</v>
      </c>
      <c r="B209" s="3">
        <v>1</v>
      </c>
      <c r="C209" s="3">
        <v>0</v>
      </c>
      <c r="D209" s="3">
        <v>2</v>
      </c>
      <c r="E209" s="3">
        <v>0</v>
      </c>
      <c r="F209" s="3">
        <f>ROUND(Source!F195,2)</f>
        <v>139098.28</v>
      </c>
      <c r="G209" s="3" t="s">
        <v>266</v>
      </c>
      <c r="H209" s="3" t="s">
        <v>267</v>
      </c>
      <c r="I209" s="3"/>
      <c r="J209" s="3"/>
      <c r="K209" s="3">
        <v>212</v>
      </c>
      <c r="L209" s="3">
        <v>17</v>
      </c>
      <c r="M209" s="3">
        <v>0</v>
      </c>
      <c r="N209" s="3" t="s">
        <v>3</v>
      </c>
    </row>
    <row r="210" spans="1:14" ht="12.75">
      <c r="A210" s="3">
        <v>50</v>
      </c>
      <c r="B210" s="3">
        <v>1</v>
      </c>
      <c r="C210" s="3">
        <v>0</v>
      </c>
      <c r="D210" s="3">
        <v>2</v>
      </c>
      <c r="E210" s="3">
        <v>0</v>
      </c>
      <c r="F210" s="3">
        <f>ROUND(Source!F194,2)</f>
        <v>409402.55</v>
      </c>
      <c r="G210" s="3" t="s">
        <v>268</v>
      </c>
      <c r="H210" s="3" t="s">
        <v>98</v>
      </c>
      <c r="I210" s="3"/>
      <c r="J210" s="3"/>
      <c r="K210" s="3">
        <v>212</v>
      </c>
      <c r="L210" s="3">
        <v>18</v>
      </c>
      <c r="M210" s="3">
        <v>0</v>
      </c>
      <c r="N210" s="3" t="s">
        <v>3</v>
      </c>
    </row>
    <row r="211" spans="1:14" ht="12.75">
      <c r="A211" s="3">
        <v>50</v>
      </c>
      <c r="B211" s="3">
        <v>1</v>
      </c>
      <c r="C211" s="3">
        <v>0</v>
      </c>
      <c r="D211" s="3">
        <v>2</v>
      </c>
      <c r="E211" s="3">
        <v>0</v>
      </c>
      <c r="F211" s="3">
        <f>ROUND(Source!F193+Source!F207+Source!F208,2)</f>
        <v>1072518.04</v>
      </c>
      <c r="G211" s="3" t="s">
        <v>269</v>
      </c>
      <c r="H211" s="3" t="s">
        <v>270</v>
      </c>
      <c r="I211" s="3"/>
      <c r="J211" s="3"/>
      <c r="K211" s="3">
        <v>212</v>
      </c>
      <c r="L211" s="3">
        <v>19</v>
      </c>
      <c r="M211" s="3">
        <v>0</v>
      </c>
      <c r="N211" s="3" t="s">
        <v>3</v>
      </c>
    </row>
    <row r="212" spans="1:14" ht="12.75">
      <c r="A212" s="3">
        <v>50</v>
      </c>
      <c r="B212" s="3">
        <v>0</v>
      </c>
      <c r="C212" s="3">
        <v>0</v>
      </c>
      <c r="D212" s="3">
        <v>2</v>
      </c>
      <c r="E212" s="3">
        <v>207</v>
      </c>
      <c r="F212" s="3">
        <f>ROUND(Source!F199+Source!F200,2)</f>
        <v>4573.62</v>
      </c>
      <c r="G212" s="3" t="s">
        <v>271</v>
      </c>
      <c r="H212" s="3" t="s">
        <v>272</v>
      </c>
      <c r="I212" s="3"/>
      <c r="J212" s="3"/>
      <c r="K212" s="3">
        <v>212</v>
      </c>
      <c r="L212" s="3">
        <v>20</v>
      </c>
      <c r="M212" s="3">
        <v>3</v>
      </c>
      <c r="N212" s="3" t="s">
        <v>3</v>
      </c>
    </row>
    <row r="213" spans="1:14" ht="12.75">
      <c r="A213" s="3">
        <v>50</v>
      </c>
      <c r="B213" s="3">
        <v>0</v>
      </c>
      <c r="C213" s="3">
        <v>0</v>
      </c>
      <c r="D213" s="3">
        <v>2</v>
      </c>
      <c r="E213" s="3">
        <v>0</v>
      </c>
      <c r="F213" s="3">
        <f>ROUND(1.1,2)</f>
        <v>1.1</v>
      </c>
      <c r="G213" s="3" t="s">
        <v>273</v>
      </c>
      <c r="H213" s="3" t="s">
        <v>274</v>
      </c>
      <c r="I213" s="3"/>
      <c r="J213" s="3"/>
      <c r="K213" s="3">
        <v>212</v>
      </c>
      <c r="L213" s="3">
        <v>21</v>
      </c>
      <c r="M213" s="3">
        <v>3</v>
      </c>
      <c r="N213" s="3" t="s">
        <v>275</v>
      </c>
    </row>
    <row r="214" spans="1:14" ht="12.75">
      <c r="A214" s="3">
        <v>50</v>
      </c>
      <c r="B214" s="3">
        <f>IF(Source!F214&lt;&gt;0,1,0)</f>
        <v>1</v>
      </c>
      <c r="C214" s="3">
        <v>0</v>
      </c>
      <c r="D214" s="3">
        <v>2</v>
      </c>
      <c r="E214" s="3">
        <v>0</v>
      </c>
      <c r="F214" s="3">
        <f>ROUND(IF(Source!F213&gt;0,Source!F211*(Source!F213/100),0),2)</f>
        <v>11797.7</v>
      </c>
      <c r="G214" s="3" t="s">
        <v>276</v>
      </c>
      <c r="H214" s="3" t="s">
        <v>277</v>
      </c>
      <c r="I214" s="3"/>
      <c r="J214" s="3"/>
      <c r="K214" s="3">
        <v>212</v>
      </c>
      <c r="L214" s="3">
        <v>22</v>
      </c>
      <c r="M214" s="3">
        <v>1</v>
      </c>
      <c r="N214" s="3" t="s">
        <v>3</v>
      </c>
    </row>
    <row r="215" spans="1:14" ht="12.75">
      <c r="A215" s="3">
        <v>50</v>
      </c>
      <c r="B215" s="3">
        <f>IF(Source!F215&lt;&gt;0,1,0)</f>
        <v>1</v>
      </c>
      <c r="C215" s="3">
        <v>0</v>
      </c>
      <c r="D215" s="3">
        <v>2</v>
      </c>
      <c r="E215" s="3">
        <v>0</v>
      </c>
      <c r="F215" s="3">
        <f>ROUND(IF(Source!F213&gt;0,Source!F211*(Source!F213/100+1),0),2)</f>
        <v>1084315.74</v>
      </c>
      <c r="G215" s="3" t="s">
        <v>278</v>
      </c>
      <c r="H215" s="3" t="s">
        <v>270</v>
      </c>
      <c r="I215" s="3"/>
      <c r="J215" s="3"/>
      <c r="K215" s="3">
        <v>212</v>
      </c>
      <c r="L215" s="3">
        <v>23</v>
      </c>
      <c r="M215" s="3">
        <v>1</v>
      </c>
      <c r="N215" s="3" t="s">
        <v>3</v>
      </c>
    </row>
    <row r="216" spans="1:14" ht="12.75">
      <c r="A216" s="3">
        <v>50</v>
      </c>
      <c r="B216" s="3">
        <v>0</v>
      </c>
      <c r="C216" s="3">
        <v>0</v>
      </c>
      <c r="D216" s="3">
        <v>2</v>
      </c>
      <c r="E216" s="3">
        <v>0</v>
      </c>
      <c r="F216" s="3">
        <f>ROUND(5,2)</f>
        <v>5</v>
      </c>
      <c r="G216" s="3" t="s">
        <v>279</v>
      </c>
      <c r="H216" s="3" t="s">
        <v>280</v>
      </c>
      <c r="I216" s="3"/>
      <c r="J216" s="3"/>
      <c r="K216" s="3">
        <v>212</v>
      </c>
      <c r="L216" s="3">
        <v>24</v>
      </c>
      <c r="M216" s="3">
        <v>3</v>
      </c>
      <c r="N216" s="3" t="s">
        <v>281</v>
      </c>
    </row>
    <row r="217" spans="1:14" ht="12.75">
      <c r="A217" s="3">
        <v>50</v>
      </c>
      <c r="B217" s="3">
        <f>IF(Source!F217&lt;&gt;0,1,0)</f>
        <v>1</v>
      </c>
      <c r="C217" s="3">
        <v>0</v>
      </c>
      <c r="D217" s="3">
        <v>2</v>
      </c>
      <c r="E217" s="3">
        <v>0</v>
      </c>
      <c r="F217" s="3">
        <f>ROUND(IF(Source!F216&gt;0,IF(Source!F213&gt;0,Source!F210*(Source!F216/100),Source!F210*(Source!F216/100)),0),2)</f>
        <v>20470.13</v>
      </c>
      <c r="G217" s="3" t="s">
        <v>282</v>
      </c>
      <c r="H217" s="3" t="s">
        <v>283</v>
      </c>
      <c r="I217" s="3"/>
      <c r="J217" s="3"/>
      <c r="K217" s="3">
        <v>212</v>
      </c>
      <c r="L217" s="3">
        <v>25</v>
      </c>
      <c r="M217" s="3">
        <v>1</v>
      </c>
      <c r="N217" s="3" t="s">
        <v>3</v>
      </c>
    </row>
    <row r="218" spans="1:14" ht="12.75">
      <c r="A218" s="3">
        <v>50</v>
      </c>
      <c r="B218" s="3">
        <v>0</v>
      </c>
      <c r="C218" s="3">
        <v>0</v>
      </c>
      <c r="D218" s="3">
        <v>2</v>
      </c>
      <c r="E218" s="3">
        <v>0</v>
      </c>
      <c r="F218" s="3">
        <f>ROUND(IF(Source!F216&gt;0,IF(Source!F213&gt;0,Source!F215+Source!F217,Source!F211+Source!F217),0),2)</f>
        <v>1104785.87</v>
      </c>
      <c r="G218" s="3" t="s">
        <v>284</v>
      </c>
      <c r="H218" s="3" t="s">
        <v>270</v>
      </c>
      <c r="I218" s="3"/>
      <c r="J218" s="3"/>
      <c r="K218" s="3">
        <v>212</v>
      </c>
      <c r="L218" s="3">
        <v>26</v>
      </c>
      <c r="M218" s="3">
        <v>3</v>
      </c>
      <c r="N218" s="3" t="s">
        <v>3</v>
      </c>
    </row>
    <row r="219" spans="1:14" ht="12.75">
      <c r="A219" s="3">
        <v>50</v>
      </c>
      <c r="B219" s="3">
        <v>0</v>
      </c>
      <c r="C219" s="3">
        <v>0</v>
      </c>
      <c r="D219" s="3">
        <v>2</v>
      </c>
      <c r="E219" s="3">
        <v>0</v>
      </c>
      <c r="F219" s="3">
        <f>ROUND(2,2)</f>
        <v>2</v>
      </c>
      <c r="G219" s="3" t="s">
        <v>285</v>
      </c>
      <c r="H219" s="3" t="s">
        <v>286</v>
      </c>
      <c r="I219" s="3"/>
      <c r="J219" s="3"/>
      <c r="K219" s="3">
        <v>212</v>
      </c>
      <c r="L219" s="3">
        <v>27</v>
      </c>
      <c r="M219" s="3">
        <v>3</v>
      </c>
      <c r="N219" s="3" t="s">
        <v>287</v>
      </c>
    </row>
    <row r="220" spans="1:14" ht="12.75">
      <c r="A220" s="3">
        <v>50</v>
      </c>
      <c r="B220" s="3">
        <f>IF(Source!F220&lt;&gt;0,1,0)</f>
        <v>1</v>
      </c>
      <c r="C220" s="3">
        <v>0</v>
      </c>
      <c r="D220" s="3">
        <v>2</v>
      </c>
      <c r="E220" s="3">
        <v>0</v>
      </c>
      <c r="F220" s="3">
        <f>ROUND(IF(Source!F216&gt;0,Source!F218*(Source!F219/100),IF(Source!F213&gt;0,Source!F215*(Source!F219/100),Source!F211*(Source!F219/100))),2)</f>
        <v>22095.72</v>
      </c>
      <c r="G220" s="3" t="s">
        <v>288</v>
      </c>
      <c r="H220" s="3" t="s">
        <v>294</v>
      </c>
      <c r="I220" s="3"/>
      <c r="J220" s="3"/>
      <c r="K220" s="3">
        <v>212</v>
      </c>
      <c r="L220" s="3">
        <v>28</v>
      </c>
      <c r="M220" s="3">
        <v>1</v>
      </c>
      <c r="N220" s="3" t="s">
        <v>3</v>
      </c>
    </row>
    <row r="221" spans="1:14" ht="12.75">
      <c r="A221" s="3">
        <v>50</v>
      </c>
      <c r="B221" s="3">
        <f>IF(Source!F221&lt;&gt;0,1,0)</f>
        <v>1</v>
      </c>
      <c r="C221" s="3">
        <v>0</v>
      </c>
      <c r="D221" s="3">
        <v>2</v>
      </c>
      <c r="E221" s="3">
        <v>0</v>
      </c>
      <c r="F221" s="3">
        <f>ROUND(IF(Source!F216&gt;0,Source!F218*(Source!F219/100+1),IF(Source!F213&gt;0,Source!F215*(Source!F219/100+1),Source!F211*(Source!F219/100+1))),2)</f>
        <v>1126881.59</v>
      </c>
      <c r="G221" s="3" t="s">
        <v>290</v>
      </c>
      <c r="H221" s="3" t="s">
        <v>270</v>
      </c>
      <c r="I221" s="3"/>
      <c r="J221" s="3"/>
      <c r="K221" s="3">
        <v>212</v>
      </c>
      <c r="L221" s="3">
        <v>29</v>
      </c>
      <c r="M221" s="3">
        <v>1</v>
      </c>
      <c r="N221" s="3" t="s">
        <v>3</v>
      </c>
    </row>
    <row r="222" spans="1:14" ht="12.75">
      <c r="A222" s="3">
        <v>50</v>
      </c>
      <c r="B222" s="3">
        <v>1</v>
      </c>
      <c r="C222" s="3">
        <v>0</v>
      </c>
      <c r="D222" s="3">
        <v>2</v>
      </c>
      <c r="E222" s="3">
        <v>0</v>
      </c>
      <c r="F222" s="3">
        <f>ROUND(Source!F221*0.18,2)</f>
        <v>202838.69</v>
      </c>
      <c r="G222" s="3" t="s">
        <v>291</v>
      </c>
      <c r="H222" s="3" t="s">
        <v>292</v>
      </c>
      <c r="I222" s="3"/>
      <c r="J222" s="3"/>
      <c r="K222" s="3">
        <v>212</v>
      </c>
      <c r="L222" s="3">
        <v>30</v>
      </c>
      <c r="M222" s="3">
        <v>0</v>
      </c>
      <c r="N222" s="3" t="s">
        <v>3</v>
      </c>
    </row>
    <row r="223" spans="1:14" ht="12.75">
      <c r="A223" s="3">
        <v>50</v>
      </c>
      <c r="B223" s="3">
        <v>1</v>
      </c>
      <c r="C223" s="3">
        <v>0</v>
      </c>
      <c r="D223" s="3">
        <v>2</v>
      </c>
      <c r="E223" s="3">
        <v>213</v>
      </c>
      <c r="F223" s="3">
        <f>ROUND(Source!F221+Source!F222,2)</f>
        <v>1329720.28</v>
      </c>
      <c r="G223" s="3" t="s">
        <v>293</v>
      </c>
      <c r="H223" s="3" t="s">
        <v>270</v>
      </c>
      <c r="I223" s="3"/>
      <c r="J223" s="3"/>
      <c r="K223" s="3">
        <v>212</v>
      </c>
      <c r="L223" s="3">
        <v>31</v>
      </c>
      <c r="M223" s="3">
        <v>0</v>
      </c>
      <c r="N223" s="3" t="s">
        <v>3</v>
      </c>
    </row>
    <row r="226" spans="1:15" ht="12.75">
      <c r="A226">
        <v>70</v>
      </c>
      <c r="B226">
        <v>1</v>
      </c>
      <c r="D226">
        <v>0</v>
      </c>
      <c r="E226" t="s">
        <v>295</v>
      </c>
      <c r="F226" t="s">
        <v>296</v>
      </c>
      <c r="G226">
        <v>1</v>
      </c>
      <c r="H226">
        <v>0.85</v>
      </c>
      <c r="I226" t="s">
        <v>297</v>
      </c>
      <c r="J226">
        <v>0</v>
      </c>
      <c r="K226">
        <v>0</v>
      </c>
      <c r="N226">
        <v>0</v>
      </c>
      <c r="O226" t="s">
        <v>298</v>
      </c>
    </row>
    <row r="227" spans="1:15" ht="12.75">
      <c r="A227">
        <v>70</v>
      </c>
      <c r="B227">
        <v>1</v>
      </c>
      <c r="D227">
        <v>0</v>
      </c>
      <c r="E227" t="s">
        <v>299</v>
      </c>
      <c r="F227" t="s">
        <v>300</v>
      </c>
      <c r="G227">
        <v>0.94</v>
      </c>
      <c r="H227">
        <v>0.94</v>
      </c>
      <c r="I227" t="s">
        <v>301</v>
      </c>
      <c r="J227">
        <v>0</v>
      </c>
      <c r="K227">
        <v>0</v>
      </c>
      <c r="N227">
        <v>0</v>
      </c>
      <c r="O227" t="s">
        <v>302</v>
      </c>
    </row>
    <row r="228" spans="1:15" ht="12.75">
      <c r="A228">
        <v>70</v>
      </c>
      <c r="B228">
        <v>1</v>
      </c>
      <c r="D228">
        <v>1</v>
      </c>
      <c r="E228" t="s">
        <v>303</v>
      </c>
      <c r="F228" t="s">
        <v>304</v>
      </c>
      <c r="G228">
        <v>1</v>
      </c>
      <c r="H228">
        <v>1</v>
      </c>
      <c r="I228" t="s">
        <v>305</v>
      </c>
      <c r="J228">
        <v>0</v>
      </c>
      <c r="K228">
        <v>0</v>
      </c>
      <c r="N228">
        <v>0</v>
      </c>
      <c r="O228" t="s">
        <v>306</v>
      </c>
    </row>
    <row r="229" spans="1:15" ht="12.75">
      <c r="A229">
        <v>70</v>
      </c>
      <c r="B229">
        <v>1</v>
      </c>
      <c r="D229">
        <v>55</v>
      </c>
      <c r="E229" t="s">
        <v>307</v>
      </c>
      <c r="F229" t="s">
        <v>308</v>
      </c>
      <c r="G229">
        <v>1</v>
      </c>
      <c r="H229">
        <v>1</v>
      </c>
      <c r="I229" t="s">
        <v>309</v>
      </c>
      <c r="J229">
        <v>0</v>
      </c>
      <c r="K229">
        <v>0</v>
      </c>
      <c r="N229">
        <v>0</v>
      </c>
      <c r="O229" t="s">
        <v>310</v>
      </c>
    </row>
    <row r="230" spans="1:15" ht="12.75">
      <c r="A230">
        <v>70</v>
      </c>
      <c r="B230">
        <v>1</v>
      </c>
      <c r="D230">
        <v>0</v>
      </c>
      <c r="E230" t="s">
        <v>311</v>
      </c>
      <c r="F230" t="s">
        <v>312</v>
      </c>
      <c r="G230">
        <v>0</v>
      </c>
      <c r="H230">
        <v>0</v>
      </c>
      <c r="I230" t="s">
        <v>313</v>
      </c>
      <c r="J230">
        <v>0</v>
      </c>
      <c r="K230">
        <v>0</v>
      </c>
      <c r="N230">
        <v>0</v>
      </c>
      <c r="O230" t="s">
        <v>314</v>
      </c>
    </row>
    <row r="231" spans="1:15" ht="12.75">
      <c r="A231">
        <v>70</v>
      </c>
      <c r="B231">
        <v>1</v>
      </c>
      <c r="D231">
        <v>52</v>
      </c>
      <c r="E231" t="s">
        <v>315</v>
      </c>
      <c r="F231" t="s">
        <v>316</v>
      </c>
      <c r="G231">
        <v>1</v>
      </c>
      <c r="H231">
        <v>1</v>
      </c>
      <c r="I231" t="s">
        <v>317</v>
      </c>
      <c r="J231">
        <v>0</v>
      </c>
      <c r="K231">
        <v>0</v>
      </c>
      <c r="N231">
        <v>0</v>
      </c>
      <c r="O231" t="s">
        <v>318</v>
      </c>
    </row>
    <row r="232" spans="1:15" ht="12.75">
      <c r="A232">
        <v>70</v>
      </c>
      <c r="B232">
        <v>1</v>
      </c>
      <c r="D232">
        <v>56</v>
      </c>
      <c r="E232" t="s">
        <v>319</v>
      </c>
      <c r="F232" t="s">
        <v>320</v>
      </c>
      <c r="G232">
        <v>1</v>
      </c>
      <c r="H232">
        <v>1</v>
      </c>
      <c r="I232" t="s">
        <v>321</v>
      </c>
      <c r="J232">
        <v>0</v>
      </c>
      <c r="K232">
        <v>0</v>
      </c>
      <c r="N232">
        <v>0</v>
      </c>
      <c r="O232" t="s">
        <v>322</v>
      </c>
    </row>
    <row r="235" spans="1:5" ht="12.75">
      <c r="A235">
        <v>65</v>
      </c>
      <c r="C235">
        <v>1</v>
      </c>
      <c r="D235">
        <v>0</v>
      </c>
      <c r="E235">
        <v>200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499"/>
  <sheetViews>
    <sheetView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ROW(Source!A28)</f>
        <v>28</v>
      </c>
      <c r="B1">
        <v>11181701</v>
      </c>
      <c r="C1">
        <v>11181700</v>
      </c>
      <c r="D1">
        <v>121651</v>
      </c>
      <c r="E1">
        <v>1</v>
      </c>
      <c r="F1">
        <v>1</v>
      </c>
      <c r="G1">
        <v>1</v>
      </c>
      <c r="H1">
        <v>1</v>
      </c>
      <c r="I1" t="s">
        <v>323</v>
      </c>
      <c r="K1" t="s">
        <v>324</v>
      </c>
      <c r="L1">
        <v>1369</v>
      </c>
      <c r="N1">
        <v>1013</v>
      </c>
      <c r="O1" t="s">
        <v>325</v>
      </c>
      <c r="P1" t="s">
        <v>325</v>
      </c>
      <c r="Q1">
        <v>1</v>
      </c>
      <c r="Y1">
        <v>1.047</v>
      </c>
      <c r="AA1">
        <v>0</v>
      </c>
      <c r="AB1">
        <v>0</v>
      </c>
      <c r="AC1">
        <v>0</v>
      </c>
      <c r="AD1">
        <v>51.24</v>
      </c>
      <c r="AN1">
        <v>0</v>
      </c>
      <c r="AO1">
        <v>0</v>
      </c>
      <c r="AP1">
        <v>1</v>
      </c>
      <c r="AQ1">
        <v>1</v>
      </c>
      <c r="AR1">
        <v>0</v>
      </c>
      <c r="AT1">
        <v>3.49</v>
      </c>
      <c r="AU1" t="s">
        <v>28</v>
      </c>
      <c r="AV1">
        <v>1</v>
      </c>
      <c r="AW1">
        <v>2</v>
      </c>
      <c r="AX1">
        <v>11181710</v>
      </c>
      <c r="AY1">
        <v>1</v>
      </c>
      <c r="AZ1">
        <v>0</v>
      </c>
      <c r="BA1">
        <v>1</v>
      </c>
      <c r="BB1">
        <v>1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178.82760000000002</v>
      </c>
      <c r="BN1">
        <v>3.49</v>
      </c>
      <c r="BO1">
        <v>0</v>
      </c>
      <c r="BP1">
        <v>1</v>
      </c>
      <c r="BQ1">
        <v>0</v>
      </c>
      <c r="BR1">
        <v>0</v>
      </c>
      <c r="BS1">
        <v>0</v>
      </c>
      <c r="BT1">
        <v>53.64828</v>
      </c>
      <c r="BU1">
        <v>1.047</v>
      </c>
      <c r="BV1">
        <v>0</v>
      </c>
      <c r="BW1">
        <v>1</v>
      </c>
    </row>
    <row r="2" spans="1:75" ht="12.75">
      <c r="A2">
        <f>ROW(Source!A28)</f>
        <v>28</v>
      </c>
      <c r="B2">
        <v>11181702</v>
      </c>
      <c r="C2">
        <v>11181700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34</v>
      </c>
      <c r="K2" t="s">
        <v>326</v>
      </c>
      <c r="L2">
        <v>608254</v>
      </c>
      <c r="N2">
        <v>1013</v>
      </c>
      <c r="O2" t="s">
        <v>327</v>
      </c>
      <c r="P2" t="s">
        <v>327</v>
      </c>
      <c r="Q2">
        <v>1</v>
      </c>
      <c r="Y2">
        <v>0.198</v>
      </c>
      <c r="AA2">
        <v>0</v>
      </c>
      <c r="AB2">
        <v>0</v>
      </c>
      <c r="AC2">
        <v>0</v>
      </c>
      <c r="AD2">
        <v>0</v>
      </c>
      <c r="AN2">
        <v>0</v>
      </c>
      <c r="AO2">
        <v>0</v>
      </c>
      <c r="AP2">
        <v>1</v>
      </c>
      <c r="AQ2">
        <v>1</v>
      </c>
      <c r="AR2">
        <v>0</v>
      </c>
      <c r="AT2">
        <v>0.66</v>
      </c>
      <c r="AU2" t="s">
        <v>28</v>
      </c>
      <c r="AV2">
        <v>2</v>
      </c>
      <c r="AW2">
        <v>2</v>
      </c>
      <c r="AX2">
        <v>11181711</v>
      </c>
      <c r="AY2">
        <v>1</v>
      </c>
      <c r="AZ2">
        <v>0</v>
      </c>
      <c r="BA2">
        <v>2</v>
      </c>
      <c r="BB2">
        <v>1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0.66</v>
      </c>
      <c r="BP2">
        <v>1</v>
      </c>
      <c r="BQ2">
        <v>0</v>
      </c>
      <c r="BR2">
        <v>0</v>
      </c>
      <c r="BS2">
        <v>0</v>
      </c>
      <c r="BT2">
        <v>0</v>
      </c>
      <c r="BU2">
        <v>0</v>
      </c>
      <c r="BV2">
        <v>0.198</v>
      </c>
      <c r="BW2">
        <v>1</v>
      </c>
    </row>
    <row r="3" spans="1:75" ht="12.75">
      <c r="A3">
        <f>ROW(Source!A28)</f>
        <v>28</v>
      </c>
      <c r="B3">
        <v>11181703</v>
      </c>
      <c r="C3">
        <v>11181700</v>
      </c>
      <c r="D3">
        <v>1466783</v>
      </c>
      <c r="E3">
        <v>1</v>
      </c>
      <c r="F3">
        <v>1</v>
      </c>
      <c r="G3">
        <v>1</v>
      </c>
      <c r="H3">
        <v>2</v>
      </c>
      <c r="I3" t="s">
        <v>328</v>
      </c>
      <c r="J3" t="s">
        <v>329</v>
      </c>
      <c r="K3" t="s">
        <v>330</v>
      </c>
      <c r="L3">
        <v>1480</v>
      </c>
      <c r="N3">
        <v>1013</v>
      </c>
      <c r="O3" t="s">
        <v>331</v>
      </c>
      <c r="P3" t="s">
        <v>332</v>
      </c>
      <c r="Q3">
        <v>1</v>
      </c>
      <c r="Y3">
        <v>0.099</v>
      </c>
      <c r="AA3">
        <v>0</v>
      </c>
      <c r="AB3">
        <v>410.67</v>
      </c>
      <c r="AC3">
        <v>66.28</v>
      </c>
      <c r="AD3">
        <v>0</v>
      </c>
      <c r="AN3">
        <v>0</v>
      </c>
      <c r="AO3">
        <v>0</v>
      </c>
      <c r="AP3">
        <v>1</v>
      </c>
      <c r="AQ3">
        <v>1</v>
      </c>
      <c r="AR3">
        <v>0</v>
      </c>
      <c r="AT3">
        <v>0.33</v>
      </c>
      <c r="AU3" t="s">
        <v>28</v>
      </c>
      <c r="AV3">
        <v>0</v>
      </c>
      <c r="AW3">
        <v>2</v>
      </c>
      <c r="AX3">
        <v>11181712</v>
      </c>
      <c r="AY3">
        <v>1</v>
      </c>
      <c r="AZ3">
        <v>0</v>
      </c>
      <c r="BA3">
        <v>3</v>
      </c>
      <c r="BB3">
        <v>1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135.52110000000002</v>
      </c>
      <c r="BL3">
        <v>21.872400000000003</v>
      </c>
      <c r="BM3">
        <v>0</v>
      </c>
      <c r="BN3">
        <v>0</v>
      </c>
      <c r="BO3">
        <v>0</v>
      </c>
      <c r="BP3">
        <v>1</v>
      </c>
      <c r="BQ3">
        <v>0</v>
      </c>
      <c r="BR3">
        <v>40.656330000000004</v>
      </c>
      <c r="BS3">
        <v>6.56172</v>
      </c>
      <c r="BT3">
        <v>0</v>
      </c>
      <c r="BU3">
        <v>0</v>
      </c>
      <c r="BV3">
        <v>0</v>
      </c>
      <c r="BW3">
        <v>1</v>
      </c>
    </row>
    <row r="4" spans="1:75" ht="12.75">
      <c r="A4">
        <f>ROW(Source!A28)</f>
        <v>28</v>
      </c>
      <c r="B4">
        <v>11181704</v>
      </c>
      <c r="C4">
        <v>11181700</v>
      </c>
      <c r="D4">
        <v>1467385</v>
      </c>
      <c r="E4">
        <v>1</v>
      </c>
      <c r="F4">
        <v>1</v>
      </c>
      <c r="G4">
        <v>1</v>
      </c>
      <c r="H4">
        <v>2</v>
      </c>
      <c r="I4" t="s">
        <v>333</v>
      </c>
      <c r="J4" t="s">
        <v>334</v>
      </c>
      <c r="K4" t="s">
        <v>335</v>
      </c>
      <c r="L4">
        <v>1368</v>
      </c>
      <c r="N4">
        <v>1011</v>
      </c>
      <c r="O4" t="s">
        <v>336</v>
      </c>
      <c r="P4" t="s">
        <v>336</v>
      </c>
      <c r="Q4">
        <v>1</v>
      </c>
      <c r="Y4">
        <v>0.387</v>
      </c>
      <c r="AA4">
        <v>0</v>
      </c>
      <c r="AB4">
        <v>15.45</v>
      </c>
      <c r="AC4">
        <v>0</v>
      </c>
      <c r="AD4">
        <v>0</v>
      </c>
      <c r="AN4">
        <v>0</v>
      </c>
      <c r="AO4">
        <v>0</v>
      </c>
      <c r="AP4">
        <v>1</v>
      </c>
      <c r="AQ4">
        <v>1</v>
      </c>
      <c r="AR4">
        <v>0</v>
      </c>
      <c r="AT4">
        <v>1.29</v>
      </c>
      <c r="AU4" t="s">
        <v>28</v>
      </c>
      <c r="AV4">
        <v>0</v>
      </c>
      <c r="AW4">
        <v>2</v>
      </c>
      <c r="AX4">
        <v>11181713</v>
      </c>
      <c r="AY4">
        <v>1</v>
      </c>
      <c r="AZ4">
        <v>0</v>
      </c>
      <c r="BA4">
        <v>4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19.9305</v>
      </c>
      <c r="BL4">
        <v>0</v>
      </c>
      <c r="BM4">
        <v>0</v>
      </c>
      <c r="BN4">
        <v>0</v>
      </c>
      <c r="BO4">
        <v>0</v>
      </c>
      <c r="BP4">
        <v>1</v>
      </c>
      <c r="BQ4">
        <v>0</v>
      </c>
      <c r="BR4">
        <v>5.97915</v>
      </c>
      <c r="BS4">
        <v>0</v>
      </c>
      <c r="BT4">
        <v>0</v>
      </c>
      <c r="BU4">
        <v>0</v>
      </c>
      <c r="BV4">
        <v>0</v>
      </c>
      <c r="BW4">
        <v>1</v>
      </c>
    </row>
    <row r="5" spans="1:75" ht="12.75">
      <c r="A5">
        <f>ROW(Source!A28)</f>
        <v>28</v>
      </c>
      <c r="B5">
        <v>11181705</v>
      </c>
      <c r="C5">
        <v>11181700</v>
      </c>
      <c r="D5">
        <v>1471982</v>
      </c>
      <c r="E5">
        <v>1</v>
      </c>
      <c r="F5">
        <v>1</v>
      </c>
      <c r="G5">
        <v>1</v>
      </c>
      <c r="H5">
        <v>2</v>
      </c>
      <c r="I5" t="s">
        <v>337</v>
      </c>
      <c r="J5" t="s">
        <v>338</v>
      </c>
      <c r="K5" t="s">
        <v>339</v>
      </c>
      <c r="L5">
        <v>1480</v>
      </c>
      <c r="N5">
        <v>1013</v>
      </c>
      <c r="O5" t="s">
        <v>331</v>
      </c>
      <c r="P5" t="s">
        <v>332</v>
      </c>
      <c r="Q5">
        <v>1</v>
      </c>
      <c r="Y5">
        <v>0.099</v>
      </c>
      <c r="AA5">
        <v>0</v>
      </c>
      <c r="AB5">
        <v>290.01</v>
      </c>
      <c r="AC5">
        <v>104.55</v>
      </c>
      <c r="AD5">
        <v>0</v>
      </c>
      <c r="AN5">
        <v>0</v>
      </c>
      <c r="AO5">
        <v>0</v>
      </c>
      <c r="AP5">
        <v>1</v>
      </c>
      <c r="AQ5">
        <v>1</v>
      </c>
      <c r="AR5">
        <v>0</v>
      </c>
      <c r="AT5">
        <v>0.33</v>
      </c>
      <c r="AU5" t="s">
        <v>28</v>
      </c>
      <c r="AV5">
        <v>0</v>
      </c>
      <c r="AW5">
        <v>2</v>
      </c>
      <c r="AX5">
        <v>11181714</v>
      </c>
      <c r="AY5">
        <v>1</v>
      </c>
      <c r="AZ5">
        <v>0</v>
      </c>
      <c r="BA5">
        <v>5</v>
      </c>
      <c r="BB5">
        <v>1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95.7033</v>
      </c>
      <c r="BL5">
        <v>34.5015</v>
      </c>
      <c r="BM5">
        <v>0</v>
      </c>
      <c r="BN5">
        <v>0</v>
      </c>
      <c r="BO5">
        <v>0</v>
      </c>
      <c r="BP5">
        <v>1</v>
      </c>
      <c r="BQ5">
        <v>0</v>
      </c>
      <c r="BR5">
        <v>28.71099</v>
      </c>
      <c r="BS5">
        <v>10.35045</v>
      </c>
      <c r="BT5">
        <v>0</v>
      </c>
      <c r="BU5">
        <v>0</v>
      </c>
      <c r="BV5">
        <v>0</v>
      </c>
      <c r="BW5">
        <v>1</v>
      </c>
    </row>
    <row r="6" spans="1:75" ht="12.75">
      <c r="A6">
        <f>ROW(Source!A28)</f>
        <v>28</v>
      </c>
      <c r="B6">
        <v>11181706</v>
      </c>
      <c r="C6">
        <v>11181700</v>
      </c>
      <c r="D6">
        <v>1404368</v>
      </c>
      <c r="E6">
        <v>1</v>
      </c>
      <c r="F6">
        <v>1</v>
      </c>
      <c r="G6">
        <v>1</v>
      </c>
      <c r="H6">
        <v>3</v>
      </c>
      <c r="I6" t="s">
        <v>340</v>
      </c>
      <c r="J6" t="s">
        <v>341</v>
      </c>
      <c r="K6" t="s">
        <v>342</v>
      </c>
      <c r="L6">
        <v>1346</v>
      </c>
      <c r="N6">
        <v>1009</v>
      </c>
      <c r="O6" t="s">
        <v>343</v>
      </c>
      <c r="P6" t="s">
        <v>343</v>
      </c>
      <c r="Q6">
        <v>1</v>
      </c>
      <c r="Y6">
        <v>0</v>
      </c>
      <c r="AA6">
        <v>40.04</v>
      </c>
      <c r="AB6">
        <v>0</v>
      </c>
      <c r="AC6">
        <v>0</v>
      </c>
      <c r="AD6">
        <v>0</v>
      </c>
      <c r="AN6">
        <v>0</v>
      </c>
      <c r="AO6">
        <v>0</v>
      </c>
      <c r="AP6">
        <v>1</v>
      </c>
      <c r="AQ6">
        <v>1</v>
      </c>
      <c r="AR6">
        <v>0</v>
      </c>
      <c r="AT6">
        <v>0.25</v>
      </c>
      <c r="AU6" t="s">
        <v>27</v>
      </c>
      <c r="AV6">
        <v>0</v>
      </c>
      <c r="AW6">
        <v>2</v>
      </c>
      <c r="AX6">
        <v>11181715</v>
      </c>
      <c r="AY6">
        <v>1</v>
      </c>
      <c r="AZ6">
        <v>0</v>
      </c>
      <c r="BA6">
        <v>6</v>
      </c>
      <c r="BB6">
        <v>1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10.01</v>
      </c>
      <c r="BK6">
        <v>0</v>
      </c>
      <c r="BL6">
        <v>0</v>
      </c>
      <c r="BM6">
        <v>0</v>
      </c>
      <c r="BN6">
        <v>0</v>
      </c>
      <c r="BO6">
        <v>0</v>
      </c>
      <c r="BP6">
        <v>1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ROW(Source!A28)</f>
        <v>28</v>
      </c>
      <c r="B7">
        <v>11181707</v>
      </c>
      <c r="C7">
        <v>11181700</v>
      </c>
      <c r="D7">
        <v>1404489</v>
      </c>
      <c r="E7">
        <v>1</v>
      </c>
      <c r="F7">
        <v>1</v>
      </c>
      <c r="G7">
        <v>1</v>
      </c>
      <c r="H7">
        <v>3</v>
      </c>
      <c r="I7" t="s">
        <v>344</v>
      </c>
      <c r="J7" t="s">
        <v>345</v>
      </c>
      <c r="K7" t="s">
        <v>346</v>
      </c>
      <c r="L7">
        <v>1346</v>
      </c>
      <c r="N7">
        <v>1009</v>
      </c>
      <c r="O7" t="s">
        <v>343</v>
      </c>
      <c r="P7" t="s">
        <v>343</v>
      </c>
      <c r="Q7">
        <v>1</v>
      </c>
      <c r="Y7">
        <v>0</v>
      </c>
      <c r="AA7">
        <v>22.6</v>
      </c>
      <c r="AB7">
        <v>0</v>
      </c>
      <c r="AC7">
        <v>0</v>
      </c>
      <c r="AD7">
        <v>0</v>
      </c>
      <c r="AN7">
        <v>0</v>
      </c>
      <c r="AO7">
        <v>0</v>
      </c>
      <c r="AP7">
        <v>1</v>
      </c>
      <c r="AQ7">
        <v>1</v>
      </c>
      <c r="AR7">
        <v>0</v>
      </c>
      <c r="AT7">
        <v>0.26</v>
      </c>
      <c r="AU7" t="s">
        <v>27</v>
      </c>
      <c r="AV7">
        <v>0</v>
      </c>
      <c r="AW7">
        <v>2</v>
      </c>
      <c r="AX7">
        <v>11181716</v>
      </c>
      <c r="AY7">
        <v>1</v>
      </c>
      <c r="AZ7">
        <v>0</v>
      </c>
      <c r="BA7">
        <v>7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5.876</v>
      </c>
      <c r="BK7">
        <v>0</v>
      </c>
      <c r="BL7">
        <v>0</v>
      </c>
      <c r="BM7">
        <v>0</v>
      </c>
      <c r="BN7">
        <v>0</v>
      </c>
      <c r="BO7">
        <v>0</v>
      </c>
      <c r="BP7">
        <v>1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ROW(Source!A28)</f>
        <v>28</v>
      </c>
      <c r="B8">
        <v>11181708</v>
      </c>
      <c r="C8">
        <v>11181700</v>
      </c>
      <c r="D8">
        <v>1405803</v>
      </c>
      <c r="E8">
        <v>1</v>
      </c>
      <c r="F8">
        <v>1</v>
      </c>
      <c r="G8">
        <v>1</v>
      </c>
      <c r="H8">
        <v>3</v>
      </c>
      <c r="I8" t="s">
        <v>347</v>
      </c>
      <c r="J8" t="s">
        <v>348</v>
      </c>
      <c r="K8" t="s">
        <v>349</v>
      </c>
      <c r="L8">
        <v>1346</v>
      </c>
      <c r="N8">
        <v>1009</v>
      </c>
      <c r="O8" t="s">
        <v>343</v>
      </c>
      <c r="P8" t="s">
        <v>343</v>
      </c>
      <c r="Q8">
        <v>1</v>
      </c>
      <c r="Y8">
        <v>0</v>
      </c>
      <c r="AA8">
        <v>41.07</v>
      </c>
      <c r="AB8">
        <v>0</v>
      </c>
      <c r="AC8">
        <v>0</v>
      </c>
      <c r="AD8">
        <v>0</v>
      </c>
      <c r="AN8">
        <v>2</v>
      </c>
      <c r="AO8">
        <v>0</v>
      </c>
      <c r="AP8">
        <v>1</v>
      </c>
      <c r="AQ8">
        <v>1</v>
      </c>
      <c r="AR8">
        <v>0</v>
      </c>
      <c r="AT8">
        <v>0.05</v>
      </c>
      <c r="AU8" t="s">
        <v>27</v>
      </c>
      <c r="AV8">
        <v>0</v>
      </c>
      <c r="AW8">
        <v>2</v>
      </c>
      <c r="AX8">
        <v>11181717</v>
      </c>
      <c r="AY8">
        <v>1</v>
      </c>
      <c r="AZ8">
        <v>0</v>
      </c>
      <c r="BA8">
        <v>8</v>
      </c>
      <c r="BB8">
        <v>1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2.0535</v>
      </c>
      <c r="BK8">
        <v>0</v>
      </c>
      <c r="BL8">
        <v>0</v>
      </c>
      <c r="BM8">
        <v>0</v>
      </c>
      <c r="BN8">
        <v>0</v>
      </c>
      <c r="BO8">
        <v>0</v>
      </c>
      <c r="BP8">
        <v>1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ROW(Source!A28)</f>
        <v>28</v>
      </c>
      <c r="B9">
        <v>11181709</v>
      </c>
      <c r="C9">
        <v>11181700</v>
      </c>
      <c r="D9">
        <v>1423458</v>
      </c>
      <c r="E9">
        <v>1</v>
      </c>
      <c r="F9">
        <v>1</v>
      </c>
      <c r="G9">
        <v>1</v>
      </c>
      <c r="H9">
        <v>3</v>
      </c>
      <c r="I9" t="s">
        <v>350</v>
      </c>
      <c r="J9" t="s">
        <v>351</v>
      </c>
      <c r="K9" t="s">
        <v>352</v>
      </c>
      <c r="L9">
        <v>1348</v>
      </c>
      <c r="N9">
        <v>1009</v>
      </c>
      <c r="O9" t="s">
        <v>353</v>
      </c>
      <c r="P9" t="s">
        <v>353</v>
      </c>
      <c r="Q9">
        <v>1000</v>
      </c>
      <c r="Y9">
        <v>0</v>
      </c>
      <c r="AA9">
        <v>18175.85</v>
      </c>
      <c r="AB9">
        <v>0</v>
      </c>
      <c r="AC9">
        <v>0</v>
      </c>
      <c r="AD9">
        <v>0</v>
      </c>
      <c r="AN9">
        <v>2</v>
      </c>
      <c r="AO9">
        <v>0</v>
      </c>
      <c r="AP9">
        <v>1</v>
      </c>
      <c r="AQ9">
        <v>1</v>
      </c>
      <c r="AR9">
        <v>0</v>
      </c>
      <c r="AT9">
        <v>0.03</v>
      </c>
      <c r="AU9" t="s">
        <v>27</v>
      </c>
      <c r="AV9">
        <v>0</v>
      </c>
      <c r="AW9">
        <v>2</v>
      </c>
      <c r="AX9">
        <v>11181718</v>
      </c>
      <c r="AY9">
        <v>1</v>
      </c>
      <c r="AZ9">
        <v>0</v>
      </c>
      <c r="BA9">
        <v>9</v>
      </c>
      <c r="BB9">
        <v>1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545.2755</v>
      </c>
      <c r="BK9">
        <v>0</v>
      </c>
      <c r="BL9">
        <v>0</v>
      </c>
      <c r="BM9">
        <v>0</v>
      </c>
      <c r="BN9">
        <v>0</v>
      </c>
      <c r="BO9">
        <v>0</v>
      </c>
      <c r="BP9">
        <v>1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ROW(Source!A29)</f>
        <v>29</v>
      </c>
      <c r="B10">
        <v>11181720</v>
      </c>
      <c r="C10">
        <v>11181719</v>
      </c>
      <c r="D10">
        <v>121651</v>
      </c>
      <c r="E10">
        <v>1</v>
      </c>
      <c r="F10">
        <v>1</v>
      </c>
      <c r="G10">
        <v>1</v>
      </c>
      <c r="H10">
        <v>1</v>
      </c>
      <c r="I10" t="s">
        <v>323</v>
      </c>
      <c r="K10" t="s">
        <v>324</v>
      </c>
      <c r="L10">
        <v>1369</v>
      </c>
      <c r="N10">
        <v>1013</v>
      </c>
      <c r="O10" t="s">
        <v>325</v>
      </c>
      <c r="P10" t="s">
        <v>325</v>
      </c>
      <c r="Q10">
        <v>1</v>
      </c>
      <c r="Y10">
        <v>0.831</v>
      </c>
      <c r="AA10">
        <v>0</v>
      </c>
      <c r="AB10">
        <v>0</v>
      </c>
      <c r="AC10">
        <v>0</v>
      </c>
      <c r="AD10">
        <v>51.24</v>
      </c>
      <c r="AN10">
        <v>0</v>
      </c>
      <c r="AO10">
        <v>0</v>
      </c>
      <c r="AP10">
        <v>1</v>
      </c>
      <c r="AQ10">
        <v>1</v>
      </c>
      <c r="AR10">
        <v>0</v>
      </c>
      <c r="AT10">
        <v>2.77</v>
      </c>
      <c r="AU10" t="s">
        <v>28</v>
      </c>
      <c r="AV10">
        <v>1</v>
      </c>
      <c r="AW10">
        <v>2</v>
      </c>
      <c r="AX10">
        <v>11181732</v>
      </c>
      <c r="AY10">
        <v>1</v>
      </c>
      <c r="AZ10">
        <v>0</v>
      </c>
      <c r="BA10">
        <v>10</v>
      </c>
      <c r="BB10">
        <v>1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141.9348</v>
      </c>
      <c r="BN10">
        <v>2.77</v>
      </c>
      <c r="BO10">
        <v>0</v>
      </c>
      <c r="BP10">
        <v>1</v>
      </c>
      <c r="BQ10">
        <v>0</v>
      </c>
      <c r="BR10">
        <v>0</v>
      </c>
      <c r="BS10">
        <v>0</v>
      </c>
      <c r="BT10">
        <v>42.58044</v>
      </c>
      <c r="BU10">
        <v>0.831</v>
      </c>
      <c r="BV10">
        <v>0</v>
      </c>
      <c r="BW10">
        <v>1</v>
      </c>
    </row>
    <row r="11" spans="1:75" ht="12.75">
      <c r="A11">
        <f>ROW(Source!A29)</f>
        <v>29</v>
      </c>
      <c r="B11">
        <v>11181721</v>
      </c>
      <c r="C11">
        <v>11181719</v>
      </c>
      <c r="D11">
        <v>121548</v>
      </c>
      <c r="E11">
        <v>1</v>
      </c>
      <c r="F11">
        <v>1</v>
      </c>
      <c r="G11">
        <v>1</v>
      </c>
      <c r="H11">
        <v>1</v>
      </c>
      <c r="I11" t="s">
        <v>34</v>
      </c>
      <c r="K11" t="s">
        <v>326</v>
      </c>
      <c r="L11">
        <v>608254</v>
      </c>
      <c r="N11">
        <v>1013</v>
      </c>
      <c r="O11" t="s">
        <v>327</v>
      </c>
      <c r="P11" t="s">
        <v>327</v>
      </c>
      <c r="Q11">
        <v>1</v>
      </c>
      <c r="Y11">
        <v>0.006</v>
      </c>
      <c r="AA11">
        <v>0</v>
      </c>
      <c r="AB11">
        <v>0</v>
      </c>
      <c r="AC11">
        <v>0</v>
      </c>
      <c r="AD11">
        <v>0</v>
      </c>
      <c r="AN11">
        <v>0</v>
      </c>
      <c r="AO11">
        <v>0</v>
      </c>
      <c r="AP11">
        <v>1</v>
      </c>
      <c r="AQ11">
        <v>1</v>
      </c>
      <c r="AR11">
        <v>0</v>
      </c>
      <c r="AT11">
        <v>0.02</v>
      </c>
      <c r="AU11" t="s">
        <v>28</v>
      </c>
      <c r="AV11">
        <v>2</v>
      </c>
      <c r="AW11">
        <v>2</v>
      </c>
      <c r="AX11">
        <v>11181733</v>
      </c>
      <c r="AY11">
        <v>1</v>
      </c>
      <c r="AZ11">
        <v>0</v>
      </c>
      <c r="BA11">
        <v>11</v>
      </c>
      <c r="BB11">
        <v>1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0.02</v>
      </c>
      <c r="BP11">
        <v>1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0.006</v>
      </c>
      <c r="BW11">
        <v>1</v>
      </c>
    </row>
    <row r="12" spans="1:75" ht="12.75">
      <c r="A12">
        <f>ROW(Source!A29)</f>
        <v>29</v>
      </c>
      <c r="B12">
        <v>11181722</v>
      </c>
      <c r="C12">
        <v>11181719</v>
      </c>
      <c r="D12">
        <v>1466783</v>
      </c>
      <c r="E12">
        <v>1</v>
      </c>
      <c r="F12">
        <v>1</v>
      </c>
      <c r="G12">
        <v>1</v>
      </c>
      <c r="H12">
        <v>2</v>
      </c>
      <c r="I12" t="s">
        <v>328</v>
      </c>
      <c r="J12" t="s">
        <v>329</v>
      </c>
      <c r="K12" t="s">
        <v>330</v>
      </c>
      <c r="L12">
        <v>1480</v>
      </c>
      <c r="N12">
        <v>1013</v>
      </c>
      <c r="O12" t="s">
        <v>331</v>
      </c>
      <c r="P12" t="s">
        <v>332</v>
      </c>
      <c r="Q12">
        <v>1</v>
      </c>
      <c r="Y12">
        <v>0.003</v>
      </c>
      <c r="AA12">
        <v>0</v>
      </c>
      <c r="AB12">
        <v>410.67</v>
      </c>
      <c r="AC12">
        <v>66.28</v>
      </c>
      <c r="AD12">
        <v>0</v>
      </c>
      <c r="AN12">
        <v>0</v>
      </c>
      <c r="AO12">
        <v>0</v>
      </c>
      <c r="AP12">
        <v>1</v>
      </c>
      <c r="AQ12">
        <v>1</v>
      </c>
      <c r="AR12">
        <v>0</v>
      </c>
      <c r="AT12">
        <v>0.01</v>
      </c>
      <c r="AU12" t="s">
        <v>28</v>
      </c>
      <c r="AV12">
        <v>0</v>
      </c>
      <c r="AW12">
        <v>2</v>
      </c>
      <c r="AX12">
        <v>11181734</v>
      </c>
      <c r="AY12">
        <v>1</v>
      </c>
      <c r="AZ12">
        <v>0</v>
      </c>
      <c r="BA12">
        <v>12</v>
      </c>
      <c r="BB12">
        <v>1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4.1067</v>
      </c>
      <c r="BL12">
        <v>0.6628000000000001</v>
      </c>
      <c r="BM12">
        <v>0</v>
      </c>
      <c r="BN12">
        <v>0</v>
      </c>
      <c r="BO12">
        <v>0</v>
      </c>
      <c r="BP12">
        <v>1</v>
      </c>
      <c r="BQ12">
        <v>0</v>
      </c>
      <c r="BR12">
        <v>1.23201</v>
      </c>
      <c r="BS12">
        <v>0.19884000000000002</v>
      </c>
      <c r="BT12">
        <v>0</v>
      </c>
      <c r="BU12">
        <v>0</v>
      </c>
      <c r="BV12">
        <v>0</v>
      </c>
      <c r="BW12">
        <v>1</v>
      </c>
    </row>
    <row r="13" spans="1:75" ht="12.75">
      <c r="A13">
        <f>ROW(Source!A29)</f>
        <v>29</v>
      </c>
      <c r="B13">
        <v>11181723</v>
      </c>
      <c r="C13">
        <v>11181719</v>
      </c>
      <c r="D13">
        <v>1471190</v>
      </c>
      <c r="E13">
        <v>1</v>
      </c>
      <c r="F13">
        <v>1</v>
      </c>
      <c r="G13">
        <v>1</v>
      </c>
      <c r="H13">
        <v>2</v>
      </c>
      <c r="I13" t="s">
        <v>354</v>
      </c>
      <c r="J13" t="s">
        <v>355</v>
      </c>
      <c r="K13" t="s">
        <v>356</v>
      </c>
      <c r="L13">
        <v>1368</v>
      </c>
      <c r="N13">
        <v>1011</v>
      </c>
      <c r="O13" t="s">
        <v>336</v>
      </c>
      <c r="P13" t="s">
        <v>336</v>
      </c>
      <c r="Q13">
        <v>1</v>
      </c>
      <c r="Y13">
        <v>0.069</v>
      </c>
      <c r="AA13">
        <v>0</v>
      </c>
      <c r="AB13">
        <v>5</v>
      </c>
      <c r="AC13">
        <v>0</v>
      </c>
      <c r="AD13">
        <v>0</v>
      </c>
      <c r="AN13">
        <v>0</v>
      </c>
      <c r="AO13">
        <v>0</v>
      </c>
      <c r="AP13">
        <v>1</v>
      </c>
      <c r="AQ13">
        <v>1</v>
      </c>
      <c r="AR13">
        <v>0</v>
      </c>
      <c r="AT13">
        <v>0.23</v>
      </c>
      <c r="AU13" t="s">
        <v>28</v>
      </c>
      <c r="AV13">
        <v>0</v>
      </c>
      <c r="AW13">
        <v>2</v>
      </c>
      <c r="AX13">
        <v>11181735</v>
      </c>
      <c r="AY13">
        <v>1</v>
      </c>
      <c r="AZ13">
        <v>0</v>
      </c>
      <c r="BA13">
        <v>13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1.15</v>
      </c>
      <c r="BL13">
        <v>0</v>
      </c>
      <c r="BM13">
        <v>0</v>
      </c>
      <c r="BN13">
        <v>0</v>
      </c>
      <c r="BO13">
        <v>0</v>
      </c>
      <c r="BP13">
        <v>1</v>
      </c>
      <c r="BQ13">
        <v>0</v>
      </c>
      <c r="BR13">
        <v>0.345</v>
      </c>
      <c r="BS13">
        <v>0</v>
      </c>
      <c r="BT13">
        <v>0</v>
      </c>
      <c r="BU13">
        <v>0</v>
      </c>
      <c r="BV13">
        <v>0</v>
      </c>
      <c r="BW13">
        <v>1</v>
      </c>
    </row>
    <row r="14" spans="1:75" ht="12.75">
      <c r="A14">
        <f>ROW(Source!A29)</f>
        <v>29</v>
      </c>
      <c r="B14">
        <v>11181724</v>
      </c>
      <c r="C14">
        <v>11181719</v>
      </c>
      <c r="D14">
        <v>1471982</v>
      </c>
      <c r="E14">
        <v>1</v>
      </c>
      <c r="F14">
        <v>1</v>
      </c>
      <c r="G14">
        <v>1</v>
      </c>
      <c r="H14">
        <v>2</v>
      </c>
      <c r="I14" t="s">
        <v>337</v>
      </c>
      <c r="J14" t="s">
        <v>338</v>
      </c>
      <c r="K14" t="s">
        <v>339</v>
      </c>
      <c r="L14">
        <v>1480</v>
      </c>
      <c r="N14">
        <v>1013</v>
      </c>
      <c r="O14" t="s">
        <v>331</v>
      </c>
      <c r="P14" t="s">
        <v>332</v>
      </c>
      <c r="Q14">
        <v>1</v>
      </c>
      <c r="Y14">
        <v>0.003</v>
      </c>
      <c r="AA14">
        <v>0</v>
      </c>
      <c r="AB14">
        <v>290.01</v>
      </c>
      <c r="AC14">
        <v>104.55</v>
      </c>
      <c r="AD14">
        <v>0</v>
      </c>
      <c r="AN14">
        <v>0</v>
      </c>
      <c r="AO14">
        <v>0</v>
      </c>
      <c r="AP14">
        <v>1</v>
      </c>
      <c r="AQ14">
        <v>1</v>
      </c>
      <c r="AR14">
        <v>0</v>
      </c>
      <c r="AT14">
        <v>0.01</v>
      </c>
      <c r="AU14" t="s">
        <v>28</v>
      </c>
      <c r="AV14">
        <v>0</v>
      </c>
      <c r="AW14">
        <v>2</v>
      </c>
      <c r="AX14">
        <v>11181736</v>
      </c>
      <c r="AY14">
        <v>1</v>
      </c>
      <c r="AZ14">
        <v>0</v>
      </c>
      <c r="BA14">
        <v>14</v>
      </c>
      <c r="BB14">
        <v>1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2.9001</v>
      </c>
      <c r="BL14">
        <v>1.0455</v>
      </c>
      <c r="BM14">
        <v>0</v>
      </c>
      <c r="BN14">
        <v>0</v>
      </c>
      <c r="BO14">
        <v>0</v>
      </c>
      <c r="BP14">
        <v>1</v>
      </c>
      <c r="BQ14">
        <v>0</v>
      </c>
      <c r="BR14">
        <v>0.87003</v>
      </c>
      <c r="BS14">
        <v>0.31365</v>
      </c>
      <c r="BT14">
        <v>0</v>
      </c>
      <c r="BU14">
        <v>0</v>
      </c>
      <c r="BV14">
        <v>0</v>
      </c>
      <c r="BW14">
        <v>1</v>
      </c>
    </row>
    <row r="15" spans="1:75" ht="12.75">
      <c r="A15">
        <f>ROW(Source!A29)</f>
        <v>29</v>
      </c>
      <c r="B15">
        <v>11181725</v>
      </c>
      <c r="C15">
        <v>11181719</v>
      </c>
      <c r="D15">
        <v>1405109</v>
      </c>
      <c r="E15">
        <v>1</v>
      </c>
      <c r="F15">
        <v>1</v>
      </c>
      <c r="G15">
        <v>1</v>
      </c>
      <c r="H15">
        <v>3</v>
      </c>
      <c r="I15" t="s">
        <v>357</v>
      </c>
      <c r="J15" t="s">
        <v>358</v>
      </c>
      <c r="K15" t="s">
        <v>359</v>
      </c>
      <c r="L15">
        <v>1355</v>
      </c>
      <c r="N15">
        <v>1010</v>
      </c>
      <c r="O15" t="s">
        <v>66</v>
      </c>
      <c r="P15" t="s">
        <v>66</v>
      </c>
      <c r="Q15">
        <v>100</v>
      </c>
      <c r="Y15">
        <v>0</v>
      </c>
      <c r="AA15">
        <v>206.3</v>
      </c>
      <c r="AB15">
        <v>0</v>
      </c>
      <c r="AC15">
        <v>0</v>
      </c>
      <c r="AD15">
        <v>0</v>
      </c>
      <c r="AN15">
        <v>2</v>
      </c>
      <c r="AO15">
        <v>0</v>
      </c>
      <c r="AP15">
        <v>1</v>
      </c>
      <c r="AQ15">
        <v>1</v>
      </c>
      <c r="AR15">
        <v>0</v>
      </c>
      <c r="AT15">
        <v>0.04</v>
      </c>
      <c r="AU15" t="s">
        <v>27</v>
      </c>
      <c r="AV15">
        <v>0</v>
      </c>
      <c r="AW15">
        <v>2</v>
      </c>
      <c r="AX15">
        <v>11181737</v>
      </c>
      <c r="AY15">
        <v>1</v>
      </c>
      <c r="AZ15">
        <v>0</v>
      </c>
      <c r="BA15">
        <v>15</v>
      </c>
      <c r="BB15">
        <v>1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8.252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1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ROW(Source!A29)</f>
        <v>29</v>
      </c>
      <c r="B16">
        <v>11181726</v>
      </c>
      <c r="C16">
        <v>11181719</v>
      </c>
      <c r="D16">
        <v>1405803</v>
      </c>
      <c r="E16">
        <v>1</v>
      </c>
      <c r="F16">
        <v>1</v>
      </c>
      <c r="G16">
        <v>1</v>
      </c>
      <c r="H16">
        <v>3</v>
      </c>
      <c r="I16" t="s">
        <v>347</v>
      </c>
      <c r="J16" t="s">
        <v>348</v>
      </c>
      <c r="K16" t="s">
        <v>349</v>
      </c>
      <c r="L16">
        <v>1346</v>
      </c>
      <c r="N16">
        <v>1009</v>
      </c>
      <c r="O16" t="s">
        <v>343</v>
      </c>
      <c r="P16" t="s">
        <v>343</v>
      </c>
      <c r="Q16">
        <v>1</v>
      </c>
      <c r="Y16">
        <v>0</v>
      </c>
      <c r="AA16">
        <v>41.07</v>
      </c>
      <c r="AB16">
        <v>0</v>
      </c>
      <c r="AC16">
        <v>0</v>
      </c>
      <c r="AD16">
        <v>0</v>
      </c>
      <c r="AN16">
        <v>2</v>
      </c>
      <c r="AO16">
        <v>0</v>
      </c>
      <c r="AP16">
        <v>1</v>
      </c>
      <c r="AQ16">
        <v>1</v>
      </c>
      <c r="AR16">
        <v>0</v>
      </c>
      <c r="AT16">
        <v>0.2</v>
      </c>
      <c r="AU16" t="s">
        <v>27</v>
      </c>
      <c r="AV16">
        <v>0</v>
      </c>
      <c r="AW16">
        <v>2</v>
      </c>
      <c r="AX16">
        <v>11181738</v>
      </c>
      <c r="AY16">
        <v>1</v>
      </c>
      <c r="AZ16">
        <v>0</v>
      </c>
      <c r="BA16">
        <v>16</v>
      </c>
      <c r="BB16">
        <v>1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8.214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1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ROW(Source!A29)</f>
        <v>29</v>
      </c>
      <c r="B17">
        <v>11181727</v>
      </c>
      <c r="C17">
        <v>11181719</v>
      </c>
      <c r="D17">
        <v>1444068</v>
      </c>
      <c r="E17">
        <v>1</v>
      </c>
      <c r="F17">
        <v>1</v>
      </c>
      <c r="G17">
        <v>1</v>
      </c>
      <c r="H17">
        <v>3</v>
      </c>
      <c r="I17" t="s">
        <v>360</v>
      </c>
      <c r="J17" t="s">
        <v>361</v>
      </c>
      <c r="K17" t="s">
        <v>362</v>
      </c>
      <c r="L17">
        <v>1355</v>
      </c>
      <c r="N17">
        <v>1010</v>
      </c>
      <c r="O17" t="s">
        <v>66</v>
      </c>
      <c r="P17" t="s">
        <v>66</v>
      </c>
      <c r="Q17">
        <v>100</v>
      </c>
      <c r="Y17">
        <v>0</v>
      </c>
      <c r="AA17">
        <v>710</v>
      </c>
      <c r="AB17">
        <v>0</v>
      </c>
      <c r="AC17">
        <v>0</v>
      </c>
      <c r="AD17">
        <v>0</v>
      </c>
      <c r="AN17">
        <v>2</v>
      </c>
      <c r="AO17">
        <v>0</v>
      </c>
      <c r="AP17">
        <v>1</v>
      </c>
      <c r="AQ17">
        <v>1</v>
      </c>
      <c r="AR17">
        <v>0</v>
      </c>
      <c r="AT17">
        <v>0.04</v>
      </c>
      <c r="AU17" t="s">
        <v>27</v>
      </c>
      <c r="AV17">
        <v>0</v>
      </c>
      <c r="AW17">
        <v>2</v>
      </c>
      <c r="AX17">
        <v>11181739</v>
      </c>
      <c r="AY17">
        <v>1</v>
      </c>
      <c r="AZ17">
        <v>0</v>
      </c>
      <c r="BA17">
        <v>17</v>
      </c>
      <c r="BB17">
        <v>1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28.4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1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ROW(Source!A29)</f>
        <v>29</v>
      </c>
      <c r="B18">
        <v>11181728</v>
      </c>
      <c r="C18">
        <v>11181719</v>
      </c>
      <c r="D18">
        <v>1444144</v>
      </c>
      <c r="E18">
        <v>1</v>
      </c>
      <c r="F18">
        <v>1</v>
      </c>
      <c r="G18">
        <v>1</v>
      </c>
      <c r="H18">
        <v>3</v>
      </c>
      <c r="I18" t="s">
        <v>363</v>
      </c>
      <c r="J18" t="s">
        <v>364</v>
      </c>
      <c r="K18" t="s">
        <v>365</v>
      </c>
      <c r="L18">
        <v>1354</v>
      </c>
      <c r="N18">
        <v>1010</v>
      </c>
      <c r="O18" t="s">
        <v>24</v>
      </c>
      <c r="P18" t="s">
        <v>24</v>
      </c>
      <c r="Q18">
        <v>1</v>
      </c>
      <c r="Y18">
        <v>0</v>
      </c>
      <c r="AA18">
        <v>38.86</v>
      </c>
      <c r="AB18">
        <v>0</v>
      </c>
      <c r="AC18">
        <v>0</v>
      </c>
      <c r="AD18">
        <v>0</v>
      </c>
      <c r="AN18">
        <v>2</v>
      </c>
      <c r="AO18">
        <v>0</v>
      </c>
      <c r="AP18">
        <v>1</v>
      </c>
      <c r="AQ18">
        <v>1</v>
      </c>
      <c r="AR18">
        <v>0</v>
      </c>
      <c r="AT18">
        <v>1</v>
      </c>
      <c r="AU18" t="s">
        <v>27</v>
      </c>
      <c r="AV18">
        <v>0</v>
      </c>
      <c r="AW18">
        <v>2</v>
      </c>
      <c r="AX18">
        <v>11181740</v>
      </c>
      <c r="AY18">
        <v>1</v>
      </c>
      <c r="AZ18">
        <v>0</v>
      </c>
      <c r="BA18">
        <v>18</v>
      </c>
      <c r="BB18">
        <v>1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38.86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1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ROW(Source!A29)</f>
        <v>29</v>
      </c>
      <c r="B19">
        <v>11181729</v>
      </c>
      <c r="C19">
        <v>11181719</v>
      </c>
      <c r="D19">
        <v>1444281</v>
      </c>
      <c r="E19">
        <v>1</v>
      </c>
      <c r="F19">
        <v>1</v>
      </c>
      <c r="G19">
        <v>1</v>
      </c>
      <c r="H19">
        <v>3</v>
      </c>
      <c r="I19" t="s">
        <v>366</v>
      </c>
      <c r="J19" t="s">
        <v>367</v>
      </c>
      <c r="K19" t="s">
        <v>368</v>
      </c>
      <c r="L19">
        <v>1346</v>
      </c>
      <c r="N19">
        <v>1009</v>
      </c>
      <c r="O19" t="s">
        <v>343</v>
      </c>
      <c r="P19" t="s">
        <v>343</v>
      </c>
      <c r="Q19">
        <v>1</v>
      </c>
      <c r="Y19">
        <v>0</v>
      </c>
      <c r="AA19">
        <v>35.7</v>
      </c>
      <c r="AB19">
        <v>0</v>
      </c>
      <c r="AC19">
        <v>0</v>
      </c>
      <c r="AD19">
        <v>0</v>
      </c>
      <c r="AN19">
        <v>2</v>
      </c>
      <c r="AO19">
        <v>0</v>
      </c>
      <c r="AP19">
        <v>1</v>
      </c>
      <c r="AQ19">
        <v>1</v>
      </c>
      <c r="AR19">
        <v>0</v>
      </c>
      <c r="AT19">
        <v>0.124</v>
      </c>
      <c r="AU19" t="s">
        <v>27</v>
      </c>
      <c r="AV19">
        <v>0</v>
      </c>
      <c r="AW19">
        <v>2</v>
      </c>
      <c r="AX19">
        <v>11181741</v>
      </c>
      <c r="AY19">
        <v>1</v>
      </c>
      <c r="AZ19">
        <v>0</v>
      </c>
      <c r="BA19">
        <v>19</v>
      </c>
      <c r="BB19">
        <v>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4.4268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1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ROW(Source!A29)</f>
        <v>29</v>
      </c>
      <c r="B20">
        <v>11181730</v>
      </c>
      <c r="C20">
        <v>11181719</v>
      </c>
      <c r="D20">
        <v>1444364</v>
      </c>
      <c r="E20">
        <v>1</v>
      </c>
      <c r="F20">
        <v>1</v>
      </c>
      <c r="G20">
        <v>1</v>
      </c>
      <c r="H20">
        <v>3</v>
      </c>
      <c r="I20" t="s">
        <v>369</v>
      </c>
      <c r="J20" t="s">
        <v>370</v>
      </c>
      <c r="K20" t="s">
        <v>371</v>
      </c>
      <c r="L20">
        <v>1355</v>
      </c>
      <c r="N20">
        <v>1010</v>
      </c>
      <c r="O20" t="s">
        <v>66</v>
      </c>
      <c r="P20" t="s">
        <v>66</v>
      </c>
      <c r="Q20">
        <v>100</v>
      </c>
      <c r="Y20">
        <v>0</v>
      </c>
      <c r="AA20">
        <v>42</v>
      </c>
      <c r="AB20">
        <v>0</v>
      </c>
      <c r="AC20">
        <v>0</v>
      </c>
      <c r="AD20">
        <v>0</v>
      </c>
      <c r="AN20">
        <v>2</v>
      </c>
      <c r="AO20">
        <v>0</v>
      </c>
      <c r="AP20">
        <v>1</v>
      </c>
      <c r="AQ20">
        <v>1</v>
      </c>
      <c r="AR20">
        <v>0</v>
      </c>
      <c r="AT20">
        <v>0.02</v>
      </c>
      <c r="AU20" t="s">
        <v>27</v>
      </c>
      <c r="AV20">
        <v>0</v>
      </c>
      <c r="AW20">
        <v>2</v>
      </c>
      <c r="AX20">
        <v>11181742</v>
      </c>
      <c r="AY20">
        <v>1</v>
      </c>
      <c r="AZ20">
        <v>0</v>
      </c>
      <c r="BA20">
        <v>20</v>
      </c>
      <c r="BB20">
        <v>1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0.84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1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ROW(Source!A29)</f>
        <v>29</v>
      </c>
      <c r="B21">
        <v>11181731</v>
      </c>
      <c r="C21">
        <v>11181719</v>
      </c>
      <c r="D21">
        <v>1459071</v>
      </c>
      <c r="E21">
        <v>1</v>
      </c>
      <c r="F21">
        <v>1</v>
      </c>
      <c r="G21">
        <v>1</v>
      </c>
      <c r="H21">
        <v>3</v>
      </c>
      <c r="I21" t="s">
        <v>372</v>
      </c>
      <c r="J21" t="s">
        <v>373</v>
      </c>
      <c r="K21" t="s">
        <v>374</v>
      </c>
      <c r="L21">
        <v>1346</v>
      </c>
      <c r="N21">
        <v>1009</v>
      </c>
      <c r="O21" t="s">
        <v>343</v>
      </c>
      <c r="P21" t="s">
        <v>343</v>
      </c>
      <c r="Q21">
        <v>1</v>
      </c>
      <c r="Y21">
        <v>0</v>
      </c>
      <c r="AA21">
        <v>146.06</v>
      </c>
      <c r="AB21">
        <v>0</v>
      </c>
      <c r="AC21">
        <v>0</v>
      </c>
      <c r="AD21">
        <v>0</v>
      </c>
      <c r="AN21">
        <v>0</v>
      </c>
      <c r="AO21">
        <v>0</v>
      </c>
      <c r="AP21">
        <v>1</v>
      </c>
      <c r="AQ21">
        <v>1</v>
      </c>
      <c r="AR21">
        <v>0</v>
      </c>
      <c r="AT21">
        <v>0.016</v>
      </c>
      <c r="AU21" t="s">
        <v>27</v>
      </c>
      <c r="AV21">
        <v>0</v>
      </c>
      <c r="AW21">
        <v>2</v>
      </c>
      <c r="AX21">
        <v>11181743</v>
      </c>
      <c r="AY21">
        <v>1</v>
      </c>
      <c r="AZ21">
        <v>0</v>
      </c>
      <c r="BA21">
        <v>21</v>
      </c>
      <c r="BB21">
        <v>1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2.33696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1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ROW(Source!A30)</f>
        <v>30</v>
      </c>
      <c r="B22">
        <v>11181745</v>
      </c>
      <c r="C22">
        <v>11181744</v>
      </c>
      <c r="D22">
        <v>121645</v>
      </c>
      <c r="E22">
        <v>1</v>
      </c>
      <c r="F22">
        <v>1</v>
      </c>
      <c r="G22">
        <v>1</v>
      </c>
      <c r="H22">
        <v>1</v>
      </c>
      <c r="I22" t="s">
        <v>375</v>
      </c>
      <c r="K22" t="s">
        <v>376</v>
      </c>
      <c r="L22">
        <v>1369</v>
      </c>
      <c r="N22">
        <v>1013</v>
      </c>
      <c r="O22" t="s">
        <v>325</v>
      </c>
      <c r="P22" t="s">
        <v>325</v>
      </c>
      <c r="Q22">
        <v>1</v>
      </c>
      <c r="Y22">
        <v>0.729</v>
      </c>
      <c r="AA22">
        <v>0</v>
      </c>
      <c r="AB22">
        <v>0</v>
      </c>
      <c r="AC22">
        <v>0</v>
      </c>
      <c r="AD22">
        <v>49.76</v>
      </c>
      <c r="AN22">
        <v>0</v>
      </c>
      <c r="AO22">
        <v>0</v>
      </c>
      <c r="AP22">
        <v>1</v>
      </c>
      <c r="AQ22">
        <v>1</v>
      </c>
      <c r="AR22">
        <v>0</v>
      </c>
      <c r="AT22">
        <v>2.43</v>
      </c>
      <c r="AU22" t="s">
        <v>28</v>
      </c>
      <c r="AV22">
        <v>1</v>
      </c>
      <c r="AW22">
        <v>2</v>
      </c>
      <c r="AX22">
        <v>11181753</v>
      </c>
      <c r="AY22">
        <v>1</v>
      </c>
      <c r="AZ22">
        <v>0</v>
      </c>
      <c r="BA22">
        <v>22</v>
      </c>
      <c r="BB22">
        <v>1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120.91680000000001</v>
      </c>
      <c r="BN22">
        <v>2.43</v>
      </c>
      <c r="BO22">
        <v>0</v>
      </c>
      <c r="BP22">
        <v>1</v>
      </c>
      <c r="BQ22">
        <v>0</v>
      </c>
      <c r="BR22">
        <v>0</v>
      </c>
      <c r="BS22">
        <v>0</v>
      </c>
      <c r="BT22">
        <v>36.27504</v>
      </c>
      <c r="BU22">
        <v>0.729</v>
      </c>
      <c r="BV22">
        <v>0</v>
      </c>
      <c r="BW22">
        <v>1</v>
      </c>
    </row>
    <row r="23" spans="1:75" ht="12.75">
      <c r="A23">
        <f>ROW(Source!A30)</f>
        <v>30</v>
      </c>
      <c r="B23">
        <v>11181746</v>
      </c>
      <c r="C23">
        <v>11181744</v>
      </c>
      <c r="D23">
        <v>121548</v>
      </c>
      <c r="E23">
        <v>1</v>
      </c>
      <c r="F23">
        <v>1</v>
      </c>
      <c r="G23">
        <v>1</v>
      </c>
      <c r="H23">
        <v>1</v>
      </c>
      <c r="I23" t="s">
        <v>34</v>
      </c>
      <c r="K23" t="s">
        <v>326</v>
      </c>
      <c r="L23">
        <v>608254</v>
      </c>
      <c r="N23">
        <v>1013</v>
      </c>
      <c r="O23" t="s">
        <v>327</v>
      </c>
      <c r="P23" t="s">
        <v>327</v>
      </c>
      <c r="Q23">
        <v>1</v>
      </c>
      <c r="Y23">
        <v>0.03</v>
      </c>
      <c r="AA23">
        <v>0</v>
      </c>
      <c r="AB23">
        <v>0</v>
      </c>
      <c r="AC23">
        <v>0</v>
      </c>
      <c r="AD23">
        <v>0</v>
      </c>
      <c r="AN23">
        <v>0</v>
      </c>
      <c r="AO23">
        <v>0</v>
      </c>
      <c r="AP23">
        <v>1</v>
      </c>
      <c r="AQ23">
        <v>1</v>
      </c>
      <c r="AR23">
        <v>0</v>
      </c>
      <c r="AT23">
        <v>0.1</v>
      </c>
      <c r="AU23" t="s">
        <v>28</v>
      </c>
      <c r="AV23">
        <v>2</v>
      </c>
      <c r="AW23">
        <v>2</v>
      </c>
      <c r="AX23">
        <v>11181754</v>
      </c>
      <c r="AY23">
        <v>1</v>
      </c>
      <c r="AZ23">
        <v>0</v>
      </c>
      <c r="BA23">
        <v>23</v>
      </c>
      <c r="BB23">
        <v>1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0.1</v>
      </c>
      <c r="BP23">
        <v>1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0.03</v>
      </c>
      <c r="BW23">
        <v>1</v>
      </c>
    </row>
    <row r="24" spans="1:75" ht="12.75">
      <c r="A24">
        <f>ROW(Source!A30)</f>
        <v>30</v>
      </c>
      <c r="B24">
        <v>11181747</v>
      </c>
      <c r="C24">
        <v>11181744</v>
      </c>
      <c r="D24">
        <v>1466783</v>
      </c>
      <c r="E24">
        <v>1</v>
      </c>
      <c r="F24">
        <v>1</v>
      </c>
      <c r="G24">
        <v>1</v>
      </c>
      <c r="H24">
        <v>2</v>
      </c>
      <c r="I24" t="s">
        <v>328</v>
      </c>
      <c r="J24" t="s">
        <v>329</v>
      </c>
      <c r="K24" t="s">
        <v>330</v>
      </c>
      <c r="L24">
        <v>1480</v>
      </c>
      <c r="N24">
        <v>1013</v>
      </c>
      <c r="O24" t="s">
        <v>331</v>
      </c>
      <c r="P24" t="s">
        <v>332</v>
      </c>
      <c r="Q24">
        <v>1</v>
      </c>
      <c r="Y24">
        <v>0.0117</v>
      </c>
      <c r="AA24">
        <v>0</v>
      </c>
      <c r="AB24">
        <v>410.67</v>
      </c>
      <c r="AC24">
        <v>66.28</v>
      </c>
      <c r="AD24">
        <v>0</v>
      </c>
      <c r="AN24">
        <v>0</v>
      </c>
      <c r="AO24">
        <v>0</v>
      </c>
      <c r="AP24">
        <v>1</v>
      </c>
      <c r="AQ24">
        <v>1</v>
      </c>
      <c r="AR24">
        <v>0</v>
      </c>
      <c r="AT24">
        <v>0.039</v>
      </c>
      <c r="AU24" t="s">
        <v>28</v>
      </c>
      <c r="AV24">
        <v>0</v>
      </c>
      <c r="AW24">
        <v>2</v>
      </c>
      <c r="AX24">
        <v>11181755</v>
      </c>
      <c r="AY24">
        <v>1</v>
      </c>
      <c r="AZ24">
        <v>0</v>
      </c>
      <c r="BA24">
        <v>24</v>
      </c>
      <c r="BB24">
        <v>1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16.01613</v>
      </c>
      <c r="BL24">
        <v>2.58492</v>
      </c>
      <c r="BM24">
        <v>0</v>
      </c>
      <c r="BN24">
        <v>0</v>
      </c>
      <c r="BO24">
        <v>0</v>
      </c>
      <c r="BP24">
        <v>1</v>
      </c>
      <c r="BQ24">
        <v>0</v>
      </c>
      <c r="BR24">
        <v>4.804839</v>
      </c>
      <c r="BS24">
        <v>0.775476</v>
      </c>
      <c r="BT24">
        <v>0</v>
      </c>
      <c r="BU24">
        <v>0</v>
      </c>
      <c r="BV24">
        <v>0</v>
      </c>
      <c r="BW24">
        <v>1</v>
      </c>
    </row>
    <row r="25" spans="1:75" ht="12.75">
      <c r="A25">
        <f>ROW(Source!A30)</f>
        <v>30</v>
      </c>
      <c r="B25">
        <v>11181748</v>
      </c>
      <c r="C25">
        <v>11181744</v>
      </c>
      <c r="D25">
        <v>1467086</v>
      </c>
      <c r="E25">
        <v>1</v>
      </c>
      <c r="F25">
        <v>1</v>
      </c>
      <c r="G25">
        <v>1</v>
      </c>
      <c r="H25">
        <v>2</v>
      </c>
      <c r="I25" t="s">
        <v>377</v>
      </c>
      <c r="J25" t="s">
        <v>378</v>
      </c>
      <c r="K25" t="s">
        <v>379</v>
      </c>
      <c r="L25">
        <v>1368</v>
      </c>
      <c r="N25">
        <v>1011</v>
      </c>
      <c r="O25" t="s">
        <v>336</v>
      </c>
      <c r="P25" t="s">
        <v>336</v>
      </c>
      <c r="Q25">
        <v>1</v>
      </c>
      <c r="Y25">
        <v>0.0072</v>
      </c>
      <c r="AA25">
        <v>0</v>
      </c>
      <c r="AB25">
        <v>696.66</v>
      </c>
      <c r="AC25">
        <v>56.99</v>
      </c>
      <c r="AD25">
        <v>0</v>
      </c>
      <c r="AN25">
        <v>0</v>
      </c>
      <c r="AO25">
        <v>0</v>
      </c>
      <c r="AP25">
        <v>1</v>
      </c>
      <c r="AQ25">
        <v>1</v>
      </c>
      <c r="AR25">
        <v>0</v>
      </c>
      <c r="AT25">
        <v>0.024</v>
      </c>
      <c r="AU25" t="s">
        <v>28</v>
      </c>
      <c r="AV25">
        <v>0</v>
      </c>
      <c r="AW25">
        <v>2</v>
      </c>
      <c r="AX25">
        <v>11181756</v>
      </c>
      <c r="AY25">
        <v>1</v>
      </c>
      <c r="AZ25">
        <v>0</v>
      </c>
      <c r="BA25">
        <v>25</v>
      </c>
      <c r="BB25">
        <v>1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16.719839999999998</v>
      </c>
      <c r="BL25">
        <v>1.36776</v>
      </c>
      <c r="BM25">
        <v>0</v>
      </c>
      <c r="BN25">
        <v>0</v>
      </c>
      <c r="BO25">
        <v>0</v>
      </c>
      <c r="BP25">
        <v>1</v>
      </c>
      <c r="BQ25">
        <v>0</v>
      </c>
      <c r="BR25">
        <v>5.0159519999999995</v>
      </c>
      <c r="BS25">
        <v>0.410328</v>
      </c>
      <c r="BT25">
        <v>0</v>
      </c>
      <c r="BU25">
        <v>0</v>
      </c>
      <c r="BV25">
        <v>0</v>
      </c>
      <c r="BW25">
        <v>1</v>
      </c>
    </row>
    <row r="26" spans="1:75" ht="12.75">
      <c r="A26">
        <f>ROW(Source!A30)</f>
        <v>30</v>
      </c>
      <c r="B26">
        <v>11181749</v>
      </c>
      <c r="C26">
        <v>11181744</v>
      </c>
      <c r="D26">
        <v>1471982</v>
      </c>
      <c r="E26">
        <v>1</v>
      </c>
      <c r="F26">
        <v>1</v>
      </c>
      <c r="G26">
        <v>1</v>
      </c>
      <c r="H26">
        <v>2</v>
      </c>
      <c r="I26" t="s">
        <v>337</v>
      </c>
      <c r="J26" t="s">
        <v>338</v>
      </c>
      <c r="K26" t="s">
        <v>339</v>
      </c>
      <c r="L26">
        <v>1480</v>
      </c>
      <c r="N26">
        <v>1013</v>
      </c>
      <c r="O26" t="s">
        <v>331</v>
      </c>
      <c r="P26" t="s">
        <v>332</v>
      </c>
      <c r="Q26">
        <v>1</v>
      </c>
      <c r="Y26">
        <v>0.0117</v>
      </c>
      <c r="AA26">
        <v>0</v>
      </c>
      <c r="AB26">
        <v>290.01</v>
      </c>
      <c r="AC26">
        <v>104.55</v>
      </c>
      <c r="AD26">
        <v>0</v>
      </c>
      <c r="AN26">
        <v>0</v>
      </c>
      <c r="AO26">
        <v>0</v>
      </c>
      <c r="AP26">
        <v>1</v>
      </c>
      <c r="AQ26">
        <v>1</v>
      </c>
      <c r="AR26">
        <v>0</v>
      </c>
      <c r="AT26">
        <v>0.039</v>
      </c>
      <c r="AU26" t="s">
        <v>28</v>
      </c>
      <c r="AV26">
        <v>0</v>
      </c>
      <c r="AW26">
        <v>2</v>
      </c>
      <c r="AX26">
        <v>11181757</v>
      </c>
      <c r="AY26">
        <v>1</v>
      </c>
      <c r="AZ26">
        <v>0</v>
      </c>
      <c r="BA26">
        <v>26</v>
      </c>
      <c r="BB26">
        <v>1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11.31039</v>
      </c>
      <c r="BL26">
        <v>4.07745</v>
      </c>
      <c r="BM26">
        <v>0</v>
      </c>
      <c r="BN26">
        <v>0</v>
      </c>
      <c r="BO26">
        <v>0</v>
      </c>
      <c r="BP26">
        <v>1</v>
      </c>
      <c r="BQ26">
        <v>0</v>
      </c>
      <c r="BR26">
        <v>3.393117</v>
      </c>
      <c r="BS26">
        <v>1.223235</v>
      </c>
      <c r="BT26">
        <v>0</v>
      </c>
      <c r="BU26">
        <v>0</v>
      </c>
      <c r="BV26">
        <v>0</v>
      </c>
      <c r="BW26">
        <v>1</v>
      </c>
    </row>
    <row r="27" spans="1:75" ht="12.75">
      <c r="A27">
        <f>ROW(Source!A30)</f>
        <v>30</v>
      </c>
      <c r="B27">
        <v>11181750</v>
      </c>
      <c r="C27">
        <v>11181744</v>
      </c>
      <c r="D27">
        <v>1404489</v>
      </c>
      <c r="E27">
        <v>1</v>
      </c>
      <c r="F27">
        <v>1</v>
      </c>
      <c r="G27">
        <v>1</v>
      </c>
      <c r="H27">
        <v>3</v>
      </c>
      <c r="I27" t="s">
        <v>344</v>
      </c>
      <c r="J27" t="s">
        <v>345</v>
      </c>
      <c r="K27" t="s">
        <v>346</v>
      </c>
      <c r="L27">
        <v>1346</v>
      </c>
      <c r="N27">
        <v>1009</v>
      </c>
      <c r="O27" t="s">
        <v>343</v>
      </c>
      <c r="P27" t="s">
        <v>343</v>
      </c>
      <c r="Q27">
        <v>1</v>
      </c>
      <c r="Y27">
        <v>0</v>
      </c>
      <c r="AA27">
        <v>22.6</v>
      </c>
      <c r="AB27">
        <v>0</v>
      </c>
      <c r="AC27">
        <v>0</v>
      </c>
      <c r="AD27">
        <v>0</v>
      </c>
      <c r="AN27">
        <v>0</v>
      </c>
      <c r="AO27">
        <v>0</v>
      </c>
      <c r="AP27">
        <v>1</v>
      </c>
      <c r="AQ27">
        <v>1</v>
      </c>
      <c r="AR27">
        <v>0</v>
      </c>
      <c r="AT27">
        <v>0.39</v>
      </c>
      <c r="AU27" t="s">
        <v>27</v>
      </c>
      <c r="AV27">
        <v>0</v>
      </c>
      <c r="AW27">
        <v>2</v>
      </c>
      <c r="AX27">
        <v>11181758</v>
      </c>
      <c r="AY27">
        <v>1</v>
      </c>
      <c r="AZ27">
        <v>0</v>
      </c>
      <c r="BA27">
        <v>27</v>
      </c>
      <c r="BB27">
        <v>1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8.814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1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ROW(Source!A30)</f>
        <v>30</v>
      </c>
      <c r="B28">
        <v>11181751</v>
      </c>
      <c r="C28">
        <v>11181744</v>
      </c>
      <c r="D28">
        <v>1444144</v>
      </c>
      <c r="E28">
        <v>1</v>
      </c>
      <c r="F28">
        <v>1</v>
      </c>
      <c r="G28">
        <v>1</v>
      </c>
      <c r="H28">
        <v>3</v>
      </c>
      <c r="I28" t="s">
        <v>363</v>
      </c>
      <c r="J28" t="s">
        <v>364</v>
      </c>
      <c r="K28" t="s">
        <v>365</v>
      </c>
      <c r="L28">
        <v>1354</v>
      </c>
      <c r="N28">
        <v>1010</v>
      </c>
      <c r="O28" t="s">
        <v>24</v>
      </c>
      <c r="P28" t="s">
        <v>24</v>
      </c>
      <c r="Q28">
        <v>1</v>
      </c>
      <c r="Y28">
        <v>0</v>
      </c>
      <c r="AA28">
        <v>38.86</v>
      </c>
      <c r="AB28">
        <v>0</v>
      </c>
      <c r="AC28">
        <v>0</v>
      </c>
      <c r="AD28">
        <v>0</v>
      </c>
      <c r="AN28">
        <v>2</v>
      </c>
      <c r="AO28">
        <v>0</v>
      </c>
      <c r="AP28">
        <v>1</v>
      </c>
      <c r="AQ28">
        <v>1</v>
      </c>
      <c r="AR28">
        <v>0</v>
      </c>
      <c r="AT28">
        <v>1</v>
      </c>
      <c r="AU28" t="s">
        <v>27</v>
      </c>
      <c r="AV28">
        <v>0</v>
      </c>
      <c r="AW28">
        <v>2</v>
      </c>
      <c r="AX28">
        <v>11181759</v>
      </c>
      <c r="AY28">
        <v>1</v>
      </c>
      <c r="AZ28">
        <v>0</v>
      </c>
      <c r="BA28">
        <v>28</v>
      </c>
      <c r="BB28">
        <v>1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38.86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1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ROW(Source!A30)</f>
        <v>30</v>
      </c>
      <c r="B29">
        <v>11181752</v>
      </c>
      <c r="C29">
        <v>11181744</v>
      </c>
      <c r="D29">
        <v>1444543</v>
      </c>
      <c r="E29">
        <v>1</v>
      </c>
      <c r="F29">
        <v>1</v>
      </c>
      <c r="G29">
        <v>1</v>
      </c>
      <c r="H29">
        <v>3</v>
      </c>
      <c r="I29" t="s">
        <v>380</v>
      </c>
      <c r="J29" t="s">
        <v>381</v>
      </c>
      <c r="K29" t="s">
        <v>382</v>
      </c>
      <c r="L29">
        <v>1355</v>
      </c>
      <c r="N29">
        <v>1010</v>
      </c>
      <c r="O29" t="s">
        <v>66</v>
      </c>
      <c r="P29" t="s">
        <v>66</v>
      </c>
      <c r="Q29">
        <v>100</v>
      </c>
      <c r="Y29">
        <v>0</v>
      </c>
      <c r="AA29">
        <v>345.5595</v>
      </c>
      <c r="AB29">
        <v>0</v>
      </c>
      <c r="AC29">
        <v>0</v>
      </c>
      <c r="AD29">
        <v>0</v>
      </c>
      <c r="AN29">
        <v>2</v>
      </c>
      <c r="AO29">
        <v>0</v>
      </c>
      <c r="AP29">
        <v>1</v>
      </c>
      <c r="AQ29">
        <v>1</v>
      </c>
      <c r="AR29">
        <v>0</v>
      </c>
      <c r="AT29">
        <v>0.041</v>
      </c>
      <c r="AU29" t="s">
        <v>27</v>
      </c>
      <c r="AV29">
        <v>0</v>
      </c>
      <c r="AW29">
        <v>2</v>
      </c>
      <c r="AX29">
        <v>11181760</v>
      </c>
      <c r="AY29">
        <v>1</v>
      </c>
      <c r="AZ29">
        <v>0</v>
      </c>
      <c r="BA29">
        <v>29</v>
      </c>
      <c r="BB29">
        <v>1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14.167939500000001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1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ROW(Source!A31)</f>
        <v>31</v>
      </c>
      <c r="B30">
        <v>11181762</v>
      </c>
      <c r="C30">
        <v>11181761</v>
      </c>
      <c r="D30">
        <v>121651</v>
      </c>
      <c r="E30">
        <v>1</v>
      </c>
      <c r="F30">
        <v>1</v>
      </c>
      <c r="G30">
        <v>1</v>
      </c>
      <c r="H30">
        <v>1</v>
      </c>
      <c r="I30" t="s">
        <v>323</v>
      </c>
      <c r="K30" t="s">
        <v>324</v>
      </c>
      <c r="L30">
        <v>1369</v>
      </c>
      <c r="N30">
        <v>1013</v>
      </c>
      <c r="O30" t="s">
        <v>325</v>
      </c>
      <c r="P30" t="s">
        <v>325</v>
      </c>
      <c r="Q30">
        <v>1</v>
      </c>
      <c r="Y30">
        <v>0.261</v>
      </c>
      <c r="AA30">
        <v>0</v>
      </c>
      <c r="AB30">
        <v>0</v>
      </c>
      <c r="AC30">
        <v>0</v>
      </c>
      <c r="AD30">
        <v>51.24</v>
      </c>
      <c r="AN30">
        <v>0</v>
      </c>
      <c r="AO30">
        <v>0</v>
      </c>
      <c r="AP30">
        <v>1</v>
      </c>
      <c r="AQ30">
        <v>1</v>
      </c>
      <c r="AR30">
        <v>0</v>
      </c>
      <c r="AT30">
        <v>0.87</v>
      </c>
      <c r="AU30" t="s">
        <v>28</v>
      </c>
      <c r="AV30">
        <v>1</v>
      </c>
      <c r="AW30">
        <v>2</v>
      </c>
      <c r="AX30">
        <v>11181767</v>
      </c>
      <c r="AY30">
        <v>1</v>
      </c>
      <c r="AZ30">
        <v>0</v>
      </c>
      <c r="BA30">
        <v>30</v>
      </c>
      <c r="BB30">
        <v>1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44.5788</v>
      </c>
      <c r="BN30">
        <v>0.87</v>
      </c>
      <c r="BO30">
        <v>0</v>
      </c>
      <c r="BP30">
        <v>1</v>
      </c>
      <c r="BQ30">
        <v>0</v>
      </c>
      <c r="BR30">
        <v>0</v>
      </c>
      <c r="BS30">
        <v>0</v>
      </c>
      <c r="BT30">
        <v>13.373640000000002</v>
      </c>
      <c r="BU30">
        <v>0.261</v>
      </c>
      <c r="BV30">
        <v>0</v>
      </c>
      <c r="BW30">
        <v>1</v>
      </c>
    </row>
    <row r="31" spans="1:75" ht="12.75">
      <c r="A31">
        <f>ROW(Source!A31)</f>
        <v>31</v>
      </c>
      <c r="B31">
        <v>11181763</v>
      </c>
      <c r="C31">
        <v>11181761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34</v>
      </c>
      <c r="K31" t="s">
        <v>326</v>
      </c>
      <c r="L31">
        <v>608254</v>
      </c>
      <c r="N31">
        <v>1013</v>
      </c>
      <c r="O31" t="s">
        <v>327</v>
      </c>
      <c r="P31" t="s">
        <v>327</v>
      </c>
      <c r="Q31">
        <v>1</v>
      </c>
      <c r="Y31">
        <v>0.006</v>
      </c>
      <c r="AA31">
        <v>0</v>
      </c>
      <c r="AB31">
        <v>0</v>
      </c>
      <c r="AC31">
        <v>0</v>
      </c>
      <c r="AD31">
        <v>0</v>
      </c>
      <c r="AN31">
        <v>0</v>
      </c>
      <c r="AO31">
        <v>0</v>
      </c>
      <c r="AP31">
        <v>1</v>
      </c>
      <c r="AQ31">
        <v>1</v>
      </c>
      <c r="AR31">
        <v>0</v>
      </c>
      <c r="AT31">
        <v>0.02</v>
      </c>
      <c r="AU31" t="s">
        <v>28</v>
      </c>
      <c r="AV31">
        <v>2</v>
      </c>
      <c r="AW31">
        <v>2</v>
      </c>
      <c r="AX31">
        <v>11181768</v>
      </c>
      <c r="AY31">
        <v>1</v>
      </c>
      <c r="AZ31">
        <v>0</v>
      </c>
      <c r="BA31">
        <v>31</v>
      </c>
      <c r="BB31">
        <v>1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0.02</v>
      </c>
      <c r="BP31">
        <v>1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0.006</v>
      </c>
      <c r="BW31">
        <v>1</v>
      </c>
    </row>
    <row r="32" spans="1:75" ht="12.75">
      <c r="A32">
        <f>ROW(Source!A31)</f>
        <v>31</v>
      </c>
      <c r="B32">
        <v>11181764</v>
      </c>
      <c r="C32">
        <v>11181761</v>
      </c>
      <c r="D32">
        <v>1466783</v>
      </c>
      <c r="E32">
        <v>1</v>
      </c>
      <c r="F32">
        <v>1</v>
      </c>
      <c r="G32">
        <v>1</v>
      </c>
      <c r="H32">
        <v>2</v>
      </c>
      <c r="I32" t="s">
        <v>328</v>
      </c>
      <c r="J32" t="s">
        <v>329</v>
      </c>
      <c r="K32" t="s">
        <v>330</v>
      </c>
      <c r="L32">
        <v>1480</v>
      </c>
      <c r="N32">
        <v>1013</v>
      </c>
      <c r="O32" t="s">
        <v>331</v>
      </c>
      <c r="P32" t="s">
        <v>332</v>
      </c>
      <c r="Q32">
        <v>1</v>
      </c>
      <c r="Y32">
        <v>0.003</v>
      </c>
      <c r="AA32">
        <v>0</v>
      </c>
      <c r="AB32">
        <v>410.67</v>
      </c>
      <c r="AC32">
        <v>66.28</v>
      </c>
      <c r="AD32">
        <v>0</v>
      </c>
      <c r="AN32">
        <v>0</v>
      </c>
      <c r="AO32">
        <v>0</v>
      </c>
      <c r="AP32">
        <v>1</v>
      </c>
      <c r="AQ32">
        <v>1</v>
      </c>
      <c r="AR32">
        <v>0</v>
      </c>
      <c r="AT32">
        <v>0.01</v>
      </c>
      <c r="AU32" t="s">
        <v>28</v>
      </c>
      <c r="AV32">
        <v>0</v>
      </c>
      <c r="AW32">
        <v>2</v>
      </c>
      <c r="AX32">
        <v>11181769</v>
      </c>
      <c r="AY32">
        <v>1</v>
      </c>
      <c r="AZ32">
        <v>0</v>
      </c>
      <c r="BA32">
        <v>32</v>
      </c>
      <c r="BB32">
        <v>1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4.1067</v>
      </c>
      <c r="BL32">
        <v>0.6628000000000001</v>
      </c>
      <c r="BM32">
        <v>0</v>
      </c>
      <c r="BN32">
        <v>0</v>
      </c>
      <c r="BO32">
        <v>0</v>
      </c>
      <c r="BP32">
        <v>1</v>
      </c>
      <c r="BQ32">
        <v>0</v>
      </c>
      <c r="BR32">
        <v>1.23201</v>
      </c>
      <c r="BS32">
        <v>0.19884000000000002</v>
      </c>
      <c r="BT32">
        <v>0</v>
      </c>
      <c r="BU32">
        <v>0</v>
      </c>
      <c r="BV32">
        <v>0</v>
      </c>
      <c r="BW32">
        <v>1</v>
      </c>
    </row>
    <row r="33" spans="1:75" ht="12.75">
      <c r="A33">
        <f>ROW(Source!A31)</f>
        <v>31</v>
      </c>
      <c r="B33">
        <v>11181765</v>
      </c>
      <c r="C33">
        <v>11181761</v>
      </c>
      <c r="D33">
        <v>1471982</v>
      </c>
      <c r="E33">
        <v>1</v>
      </c>
      <c r="F33">
        <v>1</v>
      </c>
      <c r="G33">
        <v>1</v>
      </c>
      <c r="H33">
        <v>2</v>
      </c>
      <c r="I33" t="s">
        <v>337</v>
      </c>
      <c r="J33" t="s">
        <v>338</v>
      </c>
      <c r="K33" t="s">
        <v>339</v>
      </c>
      <c r="L33">
        <v>1480</v>
      </c>
      <c r="N33">
        <v>1013</v>
      </c>
      <c r="O33" t="s">
        <v>331</v>
      </c>
      <c r="P33" t="s">
        <v>332</v>
      </c>
      <c r="Q33">
        <v>1</v>
      </c>
      <c r="Y33">
        <v>0.003</v>
      </c>
      <c r="AA33">
        <v>0</v>
      </c>
      <c r="AB33">
        <v>290.01</v>
      </c>
      <c r="AC33">
        <v>104.55</v>
      </c>
      <c r="AD33">
        <v>0</v>
      </c>
      <c r="AN33">
        <v>0</v>
      </c>
      <c r="AO33">
        <v>0</v>
      </c>
      <c r="AP33">
        <v>1</v>
      </c>
      <c r="AQ33">
        <v>1</v>
      </c>
      <c r="AR33">
        <v>0</v>
      </c>
      <c r="AT33">
        <v>0.01</v>
      </c>
      <c r="AU33" t="s">
        <v>28</v>
      </c>
      <c r="AV33">
        <v>0</v>
      </c>
      <c r="AW33">
        <v>2</v>
      </c>
      <c r="AX33">
        <v>11181770</v>
      </c>
      <c r="AY33">
        <v>1</v>
      </c>
      <c r="AZ33">
        <v>0</v>
      </c>
      <c r="BA33">
        <v>33</v>
      </c>
      <c r="BB33">
        <v>1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2.9001</v>
      </c>
      <c r="BL33">
        <v>1.0455</v>
      </c>
      <c r="BM33">
        <v>0</v>
      </c>
      <c r="BN33">
        <v>0</v>
      </c>
      <c r="BO33">
        <v>0</v>
      </c>
      <c r="BP33">
        <v>1</v>
      </c>
      <c r="BQ33">
        <v>0</v>
      </c>
      <c r="BR33">
        <v>0.87003</v>
      </c>
      <c r="BS33">
        <v>0.31365</v>
      </c>
      <c r="BT33">
        <v>0</v>
      </c>
      <c r="BU33">
        <v>0</v>
      </c>
      <c r="BV33">
        <v>0</v>
      </c>
      <c r="BW33">
        <v>1</v>
      </c>
    </row>
    <row r="34" spans="1:75" ht="12.75">
      <c r="A34">
        <f>ROW(Source!A31)</f>
        <v>31</v>
      </c>
      <c r="B34">
        <v>11181766</v>
      </c>
      <c r="C34">
        <v>11181761</v>
      </c>
      <c r="D34">
        <v>1400083</v>
      </c>
      <c r="E34">
        <v>1</v>
      </c>
      <c r="F34">
        <v>1</v>
      </c>
      <c r="G34">
        <v>1</v>
      </c>
      <c r="H34">
        <v>3</v>
      </c>
      <c r="I34" t="s">
        <v>383</v>
      </c>
      <c r="J34" t="s">
        <v>384</v>
      </c>
      <c r="K34" t="s">
        <v>385</v>
      </c>
      <c r="L34">
        <v>1348</v>
      </c>
      <c r="N34">
        <v>1009</v>
      </c>
      <c r="O34" t="s">
        <v>353</v>
      </c>
      <c r="P34" t="s">
        <v>353</v>
      </c>
      <c r="Q34">
        <v>1000</v>
      </c>
      <c r="Y34">
        <v>0</v>
      </c>
      <c r="AA34">
        <v>31075</v>
      </c>
      <c r="AB34">
        <v>0</v>
      </c>
      <c r="AC34">
        <v>0</v>
      </c>
      <c r="AD34">
        <v>0</v>
      </c>
      <c r="AN34">
        <v>0</v>
      </c>
      <c r="AO34">
        <v>0</v>
      </c>
      <c r="AP34">
        <v>1</v>
      </c>
      <c r="AQ34">
        <v>1</v>
      </c>
      <c r="AR34">
        <v>0</v>
      </c>
      <c r="AT34">
        <v>3E-05</v>
      </c>
      <c r="AU34" t="s">
        <v>27</v>
      </c>
      <c r="AV34">
        <v>0</v>
      </c>
      <c r="AW34">
        <v>2</v>
      </c>
      <c r="AX34">
        <v>11181771</v>
      </c>
      <c r="AY34">
        <v>1</v>
      </c>
      <c r="AZ34">
        <v>0</v>
      </c>
      <c r="BA34">
        <v>34</v>
      </c>
      <c r="BB34">
        <v>1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0.93225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1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ROW(Source!A32)</f>
        <v>32</v>
      </c>
      <c r="B35">
        <v>11181773</v>
      </c>
      <c r="C35">
        <v>11181772</v>
      </c>
      <c r="D35">
        <v>121651</v>
      </c>
      <c r="E35">
        <v>1</v>
      </c>
      <c r="F35">
        <v>1</v>
      </c>
      <c r="G35">
        <v>1</v>
      </c>
      <c r="H35">
        <v>1</v>
      </c>
      <c r="I35" t="s">
        <v>323</v>
      </c>
      <c r="K35" t="s">
        <v>324</v>
      </c>
      <c r="L35">
        <v>1369</v>
      </c>
      <c r="N35">
        <v>1013</v>
      </c>
      <c r="O35" t="s">
        <v>325</v>
      </c>
      <c r="P35" t="s">
        <v>325</v>
      </c>
      <c r="Q35">
        <v>1</v>
      </c>
      <c r="Y35">
        <v>0.867</v>
      </c>
      <c r="AA35">
        <v>0</v>
      </c>
      <c r="AB35">
        <v>0</v>
      </c>
      <c r="AC35">
        <v>0</v>
      </c>
      <c r="AD35">
        <v>51.24</v>
      </c>
      <c r="AN35">
        <v>0</v>
      </c>
      <c r="AO35">
        <v>0</v>
      </c>
      <c r="AP35">
        <v>1</v>
      </c>
      <c r="AQ35">
        <v>1</v>
      </c>
      <c r="AR35">
        <v>0</v>
      </c>
      <c r="AT35">
        <v>2.89</v>
      </c>
      <c r="AU35" t="s">
        <v>28</v>
      </c>
      <c r="AV35">
        <v>1</v>
      </c>
      <c r="AW35">
        <v>2</v>
      </c>
      <c r="AX35">
        <v>11181795</v>
      </c>
      <c r="AY35">
        <v>1</v>
      </c>
      <c r="AZ35">
        <v>0</v>
      </c>
      <c r="BA35">
        <v>35</v>
      </c>
      <c r="BB35">
        <v>1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148.08360000000002</v>
      </c>
      <c r="BN35">
        <v>2.89</v>
      </c>
      <c r="BO35">
        <v>0</v>
      </c>
      <c r="BP35">
        <v>1</v>
      </c>
      <c r="BQ35">
        <v>0</v>
      </c>
      <c r="BR35">
        <v>0</v>
      </c>
      <c r="BS35">
        <v>0</v>
      </c>
      <c r="BT35">
        <v>44.42508</v>
      </c>
      <c r="BU35">
        <v>0.867</v>
      </c>
      <c r="BV35">
        <v>0</v>
      </c>
      <c r="BW35">
        <v>1</v>
      </c>
    </row>
    <row r="36" spans="1:75" ht="12.75">
      <c r="A36">
        <f>ROW(Source!A32)</f>
        <v>32</v>
      </c>
      <c r="B36">
        <v>11181774</v>
      </c>
      <c r="C36">
        <v>11181772</v>
      </c>
      <c r="D36">
        <v>121548</v>
      </c>
      <c r="E36">
        <v>1</v>
      </c>
      <c r="F36">
        <v>1</v>
      </c>
      <c r="G36">
        <v>1</v>
      </c>
      <c r="H36">
        <v>1</v>
      </c>
      <c r="I36" t="s">
        <v>34</v>
      </c>
      <c r="K36" t="s">
        <v>326</v>
      </c>
      <c r="L36">
        <v>608254</v>
      </c>
      <c r="N36">
        <v>1013</v>
      </c>
      <c r="O36" t="s">
        <v>327</v>
      </c>
      <c r="P36" t="s">
        <v>327</v>
      </c>
      <c r="Q36">
        <v>1</v>
      </c>
      <c r="Y36">
        <v>0.006</v>
      </c>
      <c r="AA36">
        <v>0</v>
      </c>
      <c r="AB36">
        <v>0</v>
      </c>
      <c r="AC36">
        <v>0</v>
      </c>
      <c r="AD36">
        <v>0</v>
      </c>
      <c r="AN36">
        <v>0</v>
      </c>
      <c r="AO36">
        <v>0</v>
      </c>
      <c r="AP36">
        <v>1</v>
      </c>
      <c r="AQ36">
        <v>1</v>
      </c>
      <c r="AR36">
        <v>0</v>
      </c>
      <c r="AT36">
        <v>0.02</v>
      </c>
      <c r="AU36" t="s">
        <v>28</v>
      </c>
      <c r="AV36">
        <v>2</v>
      </c>
      <c r="AW36">
        <v>2</v>
      </c>
      <c r="AX36">
        <v>11181796</v>
      </c>
      <c r="AY36">
        <v>1</v>
      </c>
      <c r="AZ36">
        <v>0</v>
      </c>
      <c r="BA36">
        <v>36</v>
      </c>
      <c r="BB36">
        <v>1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0.02</v>
      </c>
      <c r="BP36">
        <v>1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0.006</v>
      </c>
      <c r="BW36">
        <v>1</v>
      </c>
    </row>
    <row r="37" spans="1:75" ht="12.75">
      <c r="A37">
        <f>ROW(Source!A32)</f>
        <v>32</v>
      </c>
      <c r="B37">
        <v>11181775</v>
      </c>
      <c r="C37">
        <v>11181772</v>
      </c>
      <c r="D37">
        <v>1466783</v>
      </c>
      <c r="E37">
        <v>1</v>
      </c>
      <c r="F37">
        <v>1</v>
      </c>
      <c r="G37">
        <v>1</v>
      </c>
      <c r="H37">
        <v>2</v>
      </c>
      <c r="I37" t="s">
        <v>328</v>
      </c>
      <c r="J37" t="s">
        <v>329</v>
      </c>
      <c r="K37" t="s">
        <v>330</v>
      </c>
      <c r="L37">
        <v>1480</v>
      </c>
      <c r="N37">
        <v>1013</v>
      </c>
      <c r="O37" t="s">
        <v>331</v>
      </c>
      <c r="P37" t="s">
        <v>332</v>
      </c>
      <c r="Q37">
        <v>1</v>
      </c>
      <c r="Y37">
        <v>0.003</v>
      </c>
      <c r="AA37">
        <v>0</v>
      </c>
      <c r="AB37">
        <v>410.67</v>
      </c>
      <c r="AC37">
        <v>66.28</v>
      </c>
      <c r="AD37">
        <v>0</v>
      </c>
      <c r="AN37">
        <v>0</v>
      </c>
      <c r="AO37">
        <v>0</v>
      </c>
      <c r="AP37">
        <v>1</v>
      </c>
      <c r="AQ37">
        <v>1</v>
      </c>
      <c r="AR37">
        <v>0</v>
      </c>
      <c r="AT37">
        <v>0.01</v>
      </c>
      <c r="AU37" t="s">
        <v>28</v>
      </c>
      <c r="AV37">
        <v>0</v>
      </c>
      <c r="AW37">
        <v>2</v>
      </c>
      <c r="AX37">
        <v>11181797</v>
      </c>
      <c r="AY37">
        <v>1</v>
      </c>
      <c r="AZ37">
        <v>0</v>
      </c>
      <c r="BA37">
        <v>37</v>
      </c>
      <c r="BB37">
        <v>1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4.1067</v>
      </c>
      <c r="BL37">
        <v>0.6628000000000001</v>
      </c>
      <c r="BM37">
        <v>0</v>
      </c>
      <c r="BN37">
        <v>0</v>
      </c>
      <c r="BO37">
        <v>0</v>
      </c>
      <c r="BP37">
        <v>1</v>
      </c>
      <c r="BQ37">
        <v>0</v>
      </c>
      <c r="BR37">
        <v>1.23201</v>
      </c>
      <c r="BS37">
        <v>0.19884000000000002</v>
      </c>
      <c r="BT37">
        <v>0</v>
      </c>
      <c r="BU37">
        <v>0</v>
      </c>
      <c r="BV37">
        <v>0</v>
      </c>
      <c r="BW37">
        <v>1</v>
      </c>
    </row>
    <row r="38" spans="1:75" ht="12.75">
      <c r="A38">
        <f>ROW(Source!A32)</f>
        <v>32</v>
      </c>
      <c r="B38">
        <v>11181776</v>
      </c>
      <c r="C38">
        <v>11181772</v>
      </c>
      <c r="D38">
        <v>1467385</v>
      </c>
      <c r="E38">
        <v>1</v>
      </c>
      <c r="F38">
        <v>1</v>
      </c>
      <c r="G38">
        <v>1</v>
      </c>
      <c r="H38">
        <v>2</v>
      </c>
      <c r="I38" t="s">
        <v>333</v>
      </c>
      <c r="J38" t="s">
        <v>334</v>
      </c>
      <c r="K38" t="s">
        <v>335</v>
      </c>
      <c r="L38">
        <v>1368</v>
      </c>
      <c r="N38">
        <v>1011</v>
      </c>
      <c r="O38" t="s">
        <v>336</v>
      </c>
      <c r="P38" t="s">
        <v>336</v>
      </c>
      <c r="Q38">
        <v>1</v>
      </c>
      <c r="Y38">
        <v>0.039</v>
      </c>
      <c r="AA38">
        <v>0</v>
      </c>
      <c r="AB38">
        <v>15.45</v>
      </c>
      <c r="AC38">
        <v>0</v>
      </c>
      <c r="AD38">
        <v>0</v>
      </c>
      <c r="AN38">
        <v>0</v>
      </c>
      <c r="AO38">
        <v>0</v>
      </c>
      <c r="AP38">
        <v>1</v>
      </c>
      <c r="AQ38">
        <v>1</v>
      </c>
      <c r="AR38">
        <v>0</v>
      </c>
      <c r="AT38">
        <v>0.13</v>
      </c>
      <c r="AU38" t="s">
        <v>28</v>
      </c>
      <c r="AV38">
        <v>0</v>
      </c>
      <c r="AW38">
        <v>2</v>
      </c>
      <c r="AX38">
        <v>11181798</v>
      </c>
      <c r="AY38">
        <v>1</v>
      </c>
      <c r="AZ38">
        <v>0</v>
      </c>
      <c r="BA38">
        <v>38</v>
      </c>
      <c r="BB38">
        <v>1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2.0085</v>
      </c>
      <c r="BL38">
        <v>0</v>
      </c>
      <c r="BM38">
        <v>0</v>
      </c>
      <c r="BN38">
        <v>0</v>
      </c>
      <c r="BO38">
        <v>0</v>
      </c>
      <c r="BP38">
        <v>1</v>
      </c>
      <c r="BQ38">
        <v>0</v>
      </c>
      <c r="BR38">
        <v>0.6025499999999999</v>
      </c>
      <c r="BS38">
        <v>0</v>
      </c>
      <c r="BT38">
        <v>0</v>
      </c>
      <c r="BU38">
        <v>0</v>
      </c>
      <c r="BV38">
        <v>0</v>
      </c>
      <c r="BW38">
        <v>1</v>
      </c>
    </row>
    <row r="39" spans="1:75" ht="12.75">
      <c r="A39">
        <f>ROW(Source!A32)</f>
        <v>32</v>
      </c>
      <c r="B39">
        <v>11181777</v>
      </c>
      <c r="C39">
        <v>11181772</v>
      </c>
      <c r="D39">
        <v>1471034</v>
      </c>
      <c r="E39">
        <v>1</v>
      </c>
      <c r="F39">
        <v>1</v>
      </c>
      <c r="G39">
        <v>1</v>
      </c>
      <c r="H39">
        <v>2</v>
      </c>
      <c r="I39" t="s">
        <v>386</v>
      </c>
      <c r="J39" t="s">
        <v>355</v>
      </c>
      <c r="K39" t="s">
        <v>387</v>
      </c>
      <c r="L39">
        <v>1480</v>
      </c>
      <c r="N39">
        <v>1013</v>
      </c>
      <c r="O39" t="s">
        <v>331</v>
      </c>
      <c r="P39" t="s">
        <v>332</v>
      </c>
      <c r="Q39">
        <v>1</v>
      </c>
      <c r="Y39">
        <v>0.084</v>
      </c>
      <c r="AA39">
        <v>0</v>
      </c>
      <c r="AB39">
        <v>4.01</v>
      </c>
      <c r="AC39">
        <v>0</v>
      </c>
      <c r="AD39">
        <v>0</v>
      </c>
      <c r="AN39">
        <v>0</v>
      </c>
      <c r="AO39">
        <v>0</v>
      </c>
      <c r="AP39">
        <v>1</v>
      </c>
      <c r="AQ39">
        <v>1</v>
      </c>
      <c r="AR39">
        <v>0</v>
      </c>
      <c r="AT39">
        <v>0.28</v>
      </c>
      <c r="AU39" t="s">
        <v>28</v>
      </c>
      <c r="AV39">
        <v>0</v>
      </c>
      <c r="AW39">
        <v>2</v>
      </c>
      <c r="AX39">
        <v>11181799</v>
      </c>
      <c r="AY39">
        <v>1</v>
      </c>
      <c r="AZ39">
        <v>0</v>
      </c>
      <c r="BA39">
        <v>39</v>
      </c>
      <c r="BB39">
        <v>1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1.1228</v>
      </c>
      <c r="BL39">
        <v>0</v>
      </c>
      <c r="BM39">
        <v>0</v>
      </c>
      <c r="BN39">
        <v>0</v>
      </c>
      <c r="BO39">
        <v>0</v>
      </c>
      <c r="BP39">
        <v>1</v>
      </c>
      <c r="BQ39">
        <v>0</v>
      </c>
      <c r="BR39">
        <v>0.33684000000000003</v>
      </c>
      <c r="BS39">
        <v>0</v>
      </c>
      <c r="BT39">
        <v>0</v>
      </c>
      <c r="BU39">
        <v>0</v>
      </c>
      <c r="BV39">
        <v>0</v>
      </c>
      <c r="BW39">
        <v>1</v>
      </c>
    </row>
    <row r="40" spans="1:75" ht="12.75">
      <c r="A40">
        <f>ROW(Source!A32)</f>
        <v>32</v>
      </c>
      <c r="B40">
        <v>11181778</v>
      </c>
      <c r="C40">
        <v>11181772</v>
      </c>
      <c r="D40">
        <v>1471455</v>
      </c>
      <c r="E40">
        <v>1</v>
      </c>
      <c r="F40">
        <v>1</v>
      </c>
      <c r="G40">
        <v>1</v>
      </c>
      <c r="H40">
        <v>2</v>
      </c>
      <c r="I40" t="s">
        <v>388</v>
      </c>
      <c r="J40" t="s">
        <v>389</v>
      </c>
      <c r="K40" t="s">
        <v>390</v>
      </c>
      <c r="L40">
        <v>1480</v>
      </c>
      <c r="N40">
        <v>1013</v>
      </c>
      <c r="O40" t="s">
        <v>331</v>
      </c>
      <c r="P40" t="s">
        <v>332</v>
      </c>
      <c r="Q40">
        <v>1</v>
      </c>
      <c r="Y40">
        <v>0.06</v>
      </c>
      <c r="AA40">
        <v>0</v>
      </c>
      <c r="AB40">
        <v>3.32</v>
      </c>
      <c r="AC40">
        <v>0</v>
      </c>
      <c r="AD40">
        <v>0</v>
      </c>
      <c r="AN40">
        <v>0</v>
      </c>
      <c r="AO40">
        <v>0</v>
      </c>
      <c r="AP40">
        <v>1</v>
      </c>
      <c r="AQ40">
        <v>1</v>
      </c>
      <c r="AR40">
        <v>0</v>
      </c>
      <c r="AT40">
        <v>0.2</v>
      </c>
      <c r="AU40" t="s">
        <v>28</v>
      </c>
      <c r="AV40">
        <v>0</v>
      </c>
      <c r="AW40">
        <v>2</v>
      </c>
      <c r="AX40">
        <v>11181800</v>
      </c>
      <c r="AY40">
        <v>1</v>
      </c>
      <c r="AZ40">
        <v>0</v>
      </c>
      <c r="BA40">
        <v>40</v>
      </c>
      <c r="BB40">
        <v>1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0.664</v>
      </c>
      <c r="BL40">
        <v>0</v>
      </c>
      <c r="BM40">
        <v>0</v>
      </c>
      <c r="BN40">
        <v>0</v>
      </c>
      <c r="BO40">
        <v>0</v>
      </c>
      <c r="BP40">
        <v>1</v>
      </c>
      <c r="BQ40">
        <v>0</v>
      </c>
      <c r="BR40">
        <v>0.1992</v>
      </c>
      <c r="BS40">
        <v>0</v>
      </c>
      <c r="BT40">
        <v>0</v>
      </c>
      <c r="BU40">
        <v>0</v>
      </c>
      <c r="BV40">
        <v>0</v>
      </c>
      <c r="BW40">
        <v>1</v>
      </c>
    </row>
    <row r="41" spans="1:75" ht="12.75">
      <c r="A41">
        <f>ROW(Source!A32)</f>
        <v>32</v>
      </c>
      <c r="B41">
        <v>11181779</v>
      </c>
      <c r="C41">
        <v>11181772</v>
      </c>
      <c r="D41">
        <v>1471982</v>
      </c>
      <c r="E41">
        <v>1</v>
      </c>
      <c r="F41">
        <v>1</v>
      </c>
      <c r="G41">
        <v>1</v>
      </c>
      <c r="H41">
        <v>2</v>
      </c>
      <c r="I41" t="s">
        <v>337</v>
      </c>
      <c r="J41" t="s">
        <v>338</v>
      </c>
      <c r="K41" t="s">
        <v>339</v>
      </c>
      <c r="L41">
        <v>1480</v>
      </c>
      <c r="N41">
        <v>1013</v>
      </c>
      <c r="O41" t="s">
        <v>331</v>
      </c>
      <c r="P41" t="s">
        <v>332</v>
      </c>
      <c r="Q41">
        <v>1</v>
      </c>
      <c r="Y41">
        <v>0.003</v>
      </c>
      <c r="AA41">
        <v>0</v>
      </c>
      <c r="AB41">
        <v>290.01</v>
      </c>
      <c r="AC41">
        <v>104.55</v>
      </c>
      <c r="AD41">
        <v>0</v>
      </c>
      <c r="AN41">
        <v>0</v>
      </c>
      <c r="AO41">
        <v>0</v>
      </c>
      <c r="AP41">
        <v>1</v>
      </c>
      <c r="AQ41">
        <v>1</v>
      </c>
      <c r="AR41">
        <v>0</v>
      </c>
      <c r="AT41">
        <v>0.01</v>
      </c>
      <c r="AU41" t="s">
        <v>28</v>
      </c>
      <c r="AV41">
        <v>0</v>
      </c>
      <c r="AW41">
        <v>2</v>
      </c>
      <c r="AX41">
        <v>11181801</v>
      </c>
      <c r="AY41">
        <v>1</v>
      </c>
      <c r="AZ41">
        <v>0</v>
      </c>
      <c r="BA41">
        <v>41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2.9001</v>
      </c>
      <c r="BL41">
        <v>1.0455</v>
      </c>
      <c r="BM41">
        <v>0</v>
      </c>
      <c r="BN41">
        <v>0</v>
      </c>
      <c r="BO41">
        <v>0</v>
      </c>
      <c r="BP41">
        <v>1</v>
      </c>
      <c r="BQ41">
        <v>0</v>
      </c>
      <c r="BR41">
        <v>0.87003</v>
      </c>
      <c r="BS41">
        <v>0.31365</v>
      </c>
      <c r="BT41">
        <v>0</v>
      </c>
      <c r="BU41">
        <v>0</v>
      </c>
      <c r="BV41">
        <v>0</v>
      </c>
      <c r="BW41">
        <v>1</v>
      </c>
    </row>
    <row r="42" spans="1:75" ht="12.75">
      <c r="A42">
        <f>ROW(Source!A32)</f>
        <v>32</v>
      </c>
      <c r="B42">
        <v>11181780</v>
      </c>
      <c r="C42">
        <v>11181772</v>
      </c>
      <c r="D42">
        <v>1404368</v>
      </c>
      <c r="E42">
        <v>1</v>
      </c>
      <c r="F42">
        <v>1</v>
      </c>
      <c r="G42">
        <v>1</v>
      </c>
      <c r="H42">
        <v>3</v>
      </c>
      <c r="I42" t="s">
        <v>340</v>
      </c>
      <c r="J42" t="s">
        <v>341</v>
      </c>
      <c r="K42" t="s">
        <v>342</v>
      </c>
      <c r="L42">
        <v>1346</v>
      </c>
      <c r="N42">
        <v>1009</v>
      </c>
      <c r="O42" t="s">
        <v>343</v>
      </c>
      <c r="P42" t="s">
        <v>343</v>
      </c>
      <c r="Q42">
        <v>1</v>
      </c>
      <c r="Y42">
        <v>0</v>
      </c>
      <c r="AA42">
        <v>40.04</v>
      </c>
      <c r="AB42">
        <v>0</v>
      </c>
      <c r="AC42">
        <v>0</v>
      </c>
      <c r="AD42">
        <v>0</v>
      </c>
      <c r="AN42">
        <v>0</v>
      </c>
      <c r="AO42">
        <v>0</v>
      </c>
      <c r="AP42">
        <v>1</v>
      </c>
      <c r="AQ42">
        <v>1</v>
      </c>
      <c r="AR42">
        <v>0</v>
      </c>
      <c r="AT42">
        <v>0.07</v>
      </c>
      <c r="AU42" t="s">
        <v>27</v>
      </c>
      <c r="AV42">
        <v>0</v>
      </c>
      <c r="AW42">
        <v>2</v>
      </c>
      <c r="AX42">
        <v>11181802</v>
      </c>
      <c r="AY42">
        <v>1</v>
      </c>
      <c r="AZ42">
        <v>0</v>
      </c>
      <c r="BA42">
        <v>42</v>
      </c>
      <c r="BB42">
        <v>1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2.8028000000000004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1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ROW(Source!A32)</f>
        <v>32</v>
      </c>
      <c r="B43">
        <v>11181781</v>
      </c>
      <c r="C43">
        <v>11181772</v>
      </c>
      <c r="D43">
        <v>1404455</v>
      </c>
      <c r="E43">
        <v>1</v>
      </c>
      <c r="F43">
        <v>1</v>
      </c>
      <c r="G43">
        <v>1</v>
      </c>
      <c r="H43">
        <v>3</v>
      </c>
      <c r="I43" t="s">
        <v>391</v>
      </c>
      <c r="J43" t="s">
        <v>392</v>
      </c>
      <c r="K43" t="s">
        <v>393</v>
      </c>
      <c r="L43">
        <v>1346</v>
      </c>
      <c r="N43">
        <v>1009</v>
      </c>
      <c r="O43" t="s">
        <v>343</v>
      </c>
      <c r="P43" t="s">
        <v>343</v>
      </c>
      <c r="Q43">
        <v>1</v>
      </c>
      <c r="Y43">
        <v>0</v>
      </c>
      <c r="AA43">
        <v>20.82</v>
      </c>
      <c r="AB43">
        <v>0</v>
      </c>
      <c r="AC43">
        <v>0</v>
      </c>
      <c r="AD43">
        <v>0</v>
      </c>
      <c r="AN43">
        <v>0</v>
      </c>
      <c r="AO43">
        <v>0</v>
      </c>
      <c r="AP43">
        <v>1</v>
      </c>
      <c r="AQ43">
        <v>1</v>
      </c>
      <c r="AR43">
        <v>0</v>
      </c>
      <c r="AT43">
        <v>0.004</v>
      </c>
      <c r="AU43" t="s">
        <v>27</v>
      </c>
      <c r="AV43">
        <v>0</v>
      </c>
      <c r="AW43">
        <v>2</v>
      </c>
      <c r="AX43">
        <v>11181803</v>
      </c>
      <c r="AY43">
        <v>1</v>
      </c>
      <c r="AZ43">
        <v>0</v>
      </c>
      <c r="BA43">
        <v>43</v>
      </c>
      <c r="BB43">
        <v>1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0.08328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1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ROW(Source!A32)</f>
        <v>32</v>
      </c>
      <c r="B44">
        <v>11181782</v>
      </c>
      <c r="C44">
        <v>11181772</v>
      </c>
      <c r="D44">
        <v>1404489</v>
      </c>
      <c r="E44">
        <v>1</v>
      </c>
      <c r="F44">
        <v>1</v>
      </c>
      <c r="G44">
        <v>1</v>
      </c>
      <c r="H44">
        <v>3</v>
      </c>
      <c r="I44" t="s">
        <v>344</v>
      </c>
      <c r="J44" t="s">
        <v>345</v>
      </c>
      <c r="K44" t="s">
        <v>346</v>
      </c>
      <c r="L44">
        <v>1346</v>
      </c>
      <c r="N44">
        <v>1009</v>
      </c>
      <c r="O44" t="s">
        <v>343</v>
      </c>
      <c r="P44" t="s">
        <v>343</v>
      </c>
      <c r="Q44">
        <v>1</v>
      </c>
      <c r="Y44">
        <v>0</v>
      </c>
      <c r="AA44">
        <v>22.6</v>
      </c>
      <c r="AB44">
        <v>0</v>
      </c>
      <c r="AC44">
        <v>0</v>
      </c>
      <c r="AD44">
        <v>0</v>
      </c>
      <c r="AN44">
        <v>0</v>
      </c>
      <c r="AO44">
        <v>0</v>
      </c>
      <c r="AP44">
        <v>1</v>
      </c>
      <c r="AQ44">
        <v>1</v>
      </c>
      <c r="AR44">
        <v>0</v>
      </c>
      <c r="AT44">
        <v>0.384</v>
      </c>
      <c r="AU44" t="s">
        <v>27</v>
      </c>
      <c r="AV44">
        <v>0</v>
      </c>
      <c r="AW44">
        <v>2</v>
      </c>
      <c r="AX44">
        <v>11181804</v>
      </c>
      <c r="AY44">
        <v>1</v>
      </c>
      <c r="AZ44">
        <v>0</v>
      </c>
      <c r="BA44">
        <v>44</v>
      </c>
      <c r="BB44">
        <v>1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8.6784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ROW(Source!A32)</f>
        <v>32</v>
      </c>
      <c r="B45">
        <v>11181783</v>
      </c>
      <c r="C45">
        <v>11181772</v>
      </c>
      <c r="D45">
        <v>1405092</v>
      </c>
      <c r="E45">
        <v>1</v>
      </c>
      <c r="F45">
        <v>1</v>
      </c>
      <c r="G45">
        <v>1</v>
      </c>
      <c r="H45">
        <v>3</v>
      </c>
      <c r="I45" t="s">
        <v>394</v>
      </c>
      <c r="J45" t="s">
        <v>395</v>
      </c>
      <c r="K45" t="s">
        <v>396</v>
      </c>
      <c r="L45">
        <v>1358</v>
      </c>
      <c r="N45">
        <v>1010</v>
      </c>
      <c r="O45" t="s">
        <v>230</v>
      </c>
      <c r="P45" t="s">
        <v>230</v>
      </c>
      <c r="Q45">
        <v>10</v>
      </c>
      <c r="Y45">
        <v>0</v>
      </c>
      <c r="AA45">
        <v>10</v>
      </c>
      <c r="AB45">
        <v>0</v>
      </c>
      <c r="AC45">
        <v>0</v>
      </c>
      <c r="AD45">
        <v>0</v>
      </c>
      <c r="AN45">
        <v>2</v>
      </c>
      <c r="AO45">
        <v>0</v>
      </c>
      <c r="AP45">
        <v>1</v>
      </c>
      <c r="AQ45">
        <v>1</v>
      </c>
      <c r="AR45">
        <v>0</v>
      </c>
      <c r="AT45">
        <v>1.22</v>
      </c>
      <c r="AU45" t="s">
        <v>27</v>
      </c>
      <c r="AV45">
        <v>0</v>
      </c>
      <c r="AW45">
        <v>2</v>
      </c>
      <c r="AX45">
        <v>11181805</v>
      </c>
      <c r="AY45">
        <v>1</v>
      </c>
      <c r="AZ45">
        <v>0</v>
      </c>
      <c r="BA45">
        <v>45</v>
      </c>
      <c r="BB45">
        <v>1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12.2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1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ROW(Source!A32)</f>
        <v>32</v>
      </c>
      <c r="B46">
        <v>11181784</v>
      </c>
      <c r="C46">
        <v>11181772</v>
      </c>
      <c r="D46">
        <v>1405109</v>
      </c>
      <c r="E46">
        <v>1</v>
      </c>
      <c r="F46">
        <v>1</v>
      </c>
      <c r="G46">
        <v>1</v>
      </c>
      <c r="H46">
        <v>3</v>
      </c>
      <c r="I46" t="s">
        <v>357</v>
      </c>
      <c r="J46" t="s">
        <v>358</v>
      </c>
      <c r="K46" t="s">
        <v>359</v>
      </c>
      <c r="L46">
        <v>1355</v>
      </c>
      <c r="N46">
        <v>1010</v>
      </c>
      <c r="O46" t="s">
        <v>66</v>
      </c>
      <c r="P46" t="s">
        <v>66</v>
      </c>
      <c r="Q46">
        <v>100</v>
      </c>
      <c r="Y46">
        <v>0</v>
      </c>
      <c r="AA46">
        <v>206.3</v>
      </c>
      <c r="AB46">
        <v>0</v>
      </c>
      <c r="AC46">
        <v>0</v>
      </c>
      <c r="AD46">
        <v>0</v>
      </c>
      <c r="AN46">
        <v>2</v>
      </c>
      <c r="AO46">
        <v>0</v>
      </c>
      <c r="AP46">
        <v>1</v>
      </c>
      <c r="AQ46">
        <v>1</v>
      </c>
      <c r="AR46">
        <v>0</v>
      </c>
      <c r="AT46">
        <v>0.01</v>
      </c>
      <c r="AU46" t="s">
        <v>27</v>
      </c>
      <c r="AV46">
        <v>0</v>
      </c>
      <c r="AW46">
        <v>2</v>
      </c>
      <c r="AX46">
        <v>11181806</v>
      </c>
      <c r="AY46">
        <v>1</v>
      </c>
      <c r="AZ46">
        <v>0</v>
      </c>
      <c r="BA46">
        <v>46</v>
      </c>
      <c r="BB46">
        <v>1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2.063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1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ROW(Source!A32)</f>
        <v>32</v>
      </c>
      <c r="B47">
        <v>11181785</v>
      </c>
      <c r="C47">
        <v>11181772</v>
      </c>
      <c r="D47">
        <v>1405125</v>
      </c>
      <c r="E47">
        <v>1</v>
      </c>
      <c r="F47">
        <v>1</v>
      </c>
      <c r="G47">
        <v>1</v>
      </c>
      <c r="H47">
        <v>3</v>
      </c>
      <c r="I47" t="s">
        <v>397</v>
      </c>
      <c r="J47" t="s">
        <v>398</v>
      </c>
      <c r="K47" t="s">
        <v>399</v>
      </c>
      <c r="L47">
        <v>1358</v>
      </c>
      <c r="N47">
        <v>1010</v>
      </c>
      <c r="O47" t="s">
        <v>230</v>
      </c>
      <c r="P47" t="s">
        <v>230</v>
      </c>
      <c r="Q47">
        <v>10</v>
      </c>
      <c r="Y47">
        <v>0</v>
      </c>
      <c r="AA47">
        <v>8</v>
      </c>
      <c r="AB47">
        <v>0</v>
      </c>
      <c r="AC47">
        <v>0</v>
      </c>
      <c r="AD47">
        <v>0</v>
      </c>
      <c r="AN47">
        <v>2</v>
      </c>
      <c r="AO47">
        <v>0</v>
      </c>
      <c r="AP47">
        <v>1</v>
      </c>
      <c r="AQ47">
        <v>1</v>
      </c>
      <c r="AR47">
        <v>0</v>
      </c>
      <c r="AT47">
        <v>1.22</v>
      </c>
      <c r="AU47" t="s">
        <v>27</v>
      </c>
      <c r="AV47">
        <v>0</v>
      </c>
      <c r="AW47">
        <v>2</v>
      </c>
      <c r="AX47">
        <v>11181807</v>
      </c>
      <c r="AY47">
        <v>1</v>
      </c>
      <c r="AZ47">
        <v>0</v>
      </c>
      <c r="BA47">
        <v>47</v>
      </c>
      <c r="BB47">
        <v>1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9.76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ROW(Source!A32)</f>
        <v>32</v>
      </c>
      <c r="B48">
        <v>11181786</v>
      </c>
      <c r="C48">
        <v>11181772</v>
      </c>
      <c r="D48">
        <v>1405744</v>
      </c>
      <c r="E48">
        <v>1</v>
      </c>
      <c r="F48">
        <v>1</v>
      </c>
      <c r="G48">
        <v>1</v>
      </c>
      <c r="H48">
        <v>3</v>
      </c>
      <c r="I48" t="s">
        <v>400</v>
      </c>
      <c r="J48" t="s">
        <v>401</v>
      </c>
      <c r="K48" t="s">
        <v>402</v>
      </c>
      <c r="L48">
        <v>1346</v>
      </c>
      <c r="N48">
        <v>1009</v>
      </c>
      <c r="O48" t="s">
        <v>343</v>
      </c>
      <c r="P48" t="s">
        <v>343</v>
      </c>
      <c r="Q48">
        <v>1</v>
      </c>
      <c r="Y48">
        <v>0</v>
      </c>
      <c r="AA48">
        <v>60</v>
      </c>
      <c r="AB48">
        <v>0</v>
      </c>
      <c r="AC48">
        <v>0</v>
      </c>
      <c r="AD48">
        <v>0</v>
      </c>
      <c r="AN48">
        <v>2</v>
      </c>
      <c r="AO48">
        <v>0</v>
      </c>
      <c r="AP48">
        <v>1</v>
      </c>
      <c r="AQ48">
        <v>1</v>
      </c>
      <c r="AR48">
        <v>0</v>
      </c>
      <c r="AT48">
        <v>0.014</v>
      </c>
      <c r="AU48" t="s">
        <v>27</v>
      </c>
      <c r="AV48">
        <v>0</v>
      </c>
      <c r="AW48">
        <v>2</v>
      </c>
      <c r="AX48">
        <v>11181808</v>
      </c>
      <c r="AY48">
        <v>1</v>
      </c>
      <c r="AZ48">
        <v>0</v>
      </c>
      <c r="BA48">
        <v>48</v>
      </c>
      <c r="BB48">
        <v>1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0.84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1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ROW(Source!A32)</f>
        <v>32</v>
      </c>
      <c r="B49">
        <v>11181787</v>
      </c>
      <c r="C49">
        <v>11181772</v>
      </c>
      <c r="D49">
        <v>1405803</v>
      </c>
      <c r="E49">
        <v>1</v>
      </c>
      <c r="F49">
        <v>1</v>
      </c>
      <c r="G49">
        <v>1</v>
      </c>
      <c r="H49">
        <v>3</v>
      </c>
      <c r="I49" t="s">
        <v>347</v>
      </c>
      <c r="J49" t="s">
        <v>348</v>
      </c>
      <c r="K49" t="s">
        <v>349</v>
      </c>
      <c r="L49">
        <v>1346</v>
      </c>
      <c r="N49">
        <v>1009</v>
      </c>
      <c r="O49" t="s">
        <v>343</v>
      </c>
      <c r="P49" t="s">
        <v>343</v>
      </c>
      <c r="Q49">
        <v>1</v>
      </c>
      <c r="Y49">
        <v>0</v>
      </c>
      <c r="AA49">
        <v>41.07</v>
      </c>
      <c r="AB49">
        <v>0</v>
      </c>
      <c r="AC49">
        <v>0</v>
      </c>
      <c r="AD49">
        <v>0</v>
      </c>
      <c r="AN49">
        <v>2</v>
      </c>
      <c r="AO49">
        <v>0</v>
      </c>
      <c r="AP49">
        <v>1</v>
      </c>
      <c r="AQ49">
        <v>1</v>
      </c>
      <c r="AR49">
        <v>0</v>
      </c>
      <c r="AT49">
        <v>0.046</v>
      </c>
      <c r="AU49" t="s">
        <v>27</v>
      </c>
      <c r="AV49">
        <v>0</v>
      </c>
      <c r="AW49">
        <v>2</v>
      </c>
      <c r="AX49">
        <v>11181809</v>
      </c>
      <c r="AY49">
        <v>1</v>
      </c>
      <c r="AZ49">
        <v>0</v>
      </c>
      <c r="BA49">
        <v>49</v>
      </c>
      <c r="BB49">
        <v>1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1.88922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1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ROW(Source!A32)</f>
        <v>32</v>
      </c>
      <c r="B50">
        <v>11181788</v>
      </c>
      <c r="C50">
        <v>11181772</v>
      </c>
      <c r="D50">
        <v>1423458</v>
      </c>
      <c r="E50">
        <v>1</v>
      </c>
      <c r="F50">
        <v>1</v>
      </c>
      <c r="G50">
        <v>1</v>
      </c>
      <c r="H50">
        <v>3</v>
      </c>
      <c r="I50" t="s">
        <v>350</v>
      </c>
      <c r="J50" t="s">
        <v>351</v>
      </c>
      <c r="K50" t="s">
        <v>352</v>
      </c>
      <c r="L50">
        <v>1348</v>
      </c>
      <c r="N50">
        <v>1009</v>
      </c>
      <c r="O50" t="s">
        <v>353</v>
      </c>
      <c r="P50" t="s">
        <v>353</v>
      </c>
      <c r="Q50">
        <v>1000</v>
      </c>
      <c r="Y50">
        <v>0</v>
      </c>
      <c r="AA50">
        <v>18175.85</v>
      </c>
      <c r="AB50">
        <v>0</v>
      </c>
      <c r="AC50">
        <v>0</v>
      </c>
      <c r="AD50">
        <v>0</v>
      </c>
      <c r="AN50">
        <v>2</v>
      </c>
      <c r="AO50">
        <v>0</v>
      </c>
      <c r="AP50">
        <v>1</v>
      </c>
      <c r="AQ50">
        <v>1</v>
      </c>
      <c r="AR50">
        <v>0</v>
      </c>
      <c r="AT50">
        <v>0.003</v>
      </c>
      <c r="AU50" t="s">
        <v>27</v>
      </c>
      <c r="AV50">
        <v>0</v>
      </c>
      <c r="AW50">
        <v>2</v>
      </c>
      <c r="AX50">
        <v>11181810</v>
      </c>
      <c r="AY50">
        <v>1</v>
      </c>
      <c r="AZ50">
        <v>0</v>
      </c>
      <c r="BA50">
        <v>50</v>
      </c>
      <c r="BB50">
        <v>1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54.52755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1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ROW(Source!A32)</f>
        <v>32</v>
      </c>
      <c r="B51">
        <v>11181789</v>
      </c>
      <c r="C51">
        <v>11181772</v>
      </c>
      <c r="D51">
        <v>1444118</v>
      </c>
      <c r="E51">
        <v>1</v>
      </c>
      <c r="F51">
        <v>1</v>
      </c>
      <c r="G51">
        <v>1</v>
      </c>
      <c r="H51">
        <v>3</v>
      </c>
      <c r="I51" t="s">
        <v>403</v>
      </c>
      <c r="J51" t="s">
        <v>404</v>
      </c>
      <c r="K51" t="s">
        <v>405</v>
      </c>
      <c r="L51">
        <v>1354</v>
      </c>
      <c r="N51">
        <v>1010</v>
      </c>
      <c r="O51" t="s">
        <v>24</v>
      </c>
      <c r="P51" t="s">
        <v>24</v>
      </c>
      <c r="Q51">
        <v>1</v>
      </c>
      <c r="Y51">
        <v>0</v>
      </c>
      <c r="AA51">
        <v>33.49</v>
      </c>
      <c r="AB51">
        <v>0</v>
      </c>
      <c r="AC51">
        <v>0</v>
      </c>
      <c r="AD51">
        <v>0</v>
      </c>
      <c r="AN51">
        <v>2</v>
      </c>
      <c r="AO51">
        <v>0</v>
      </c>
      <c r="AP51">
        <v>1</v>
      </c>
      <c r="AQ51">
        <v>1</v>
      </c>
      <c r="AR51">
        <v>0</v>
      </c>
      <c r="AT51">
        <v>6.1</v>
      </c>
      <c r="AU51" t="s">
        <v>27</v>
      </c>
      <c r="AV51">
        <v>0</v>
      </c>
      <c r="AW51">
        <v>2</v>
      </c>
      <c r="AX51">
        <v>11181811</v>
      </c>
      <c r="AY51">
        <v>1</v>
      </c>
      <c r="AZ51">
        <v>0</v>
      </c>
      <c r="BA51">
        <v>51</v>
      </c>
      <c r="BB51">
        <v>1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204.289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1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ROW(Source!A32)</f>
        <v>32</v>
      </c>
      <c r="B52">
        <v>11181790</v>
      </c>
      <c r="C52">
        <v>11181772</v>
      </c>
      <c r="D52">
        <v>1444144</v>
      </c>
      <c r="E52">
        <v>1</v>
      </c>
      <c r="F52">
        <v>1</v>
      </c>
      <c r="G52">
        <v>1</v>
      </c>
      <c r="H52">
        <v>3</v>
      </c>
      <c r="I52" t="s">
        <v>363</v>
      </c>
      <c r="J52" t="s">
        <v>364</v>
      </c>
      <c r="K52" t="s">
        <v>365</v>
      </c>
      <c r="L52">
        <v>1354</v>
      </c>
      <c r="N52">
        <v>1010</v>
      </c>
      <c r="O52" t="s">
        <v>24</v>
      </c>
      <c r="P52" t="s">
        <v>24</v>
      </c>
      <c r="Q52">
        <v>1</v>
      </c>
      <c r="Y52">
        <v>0</v>
      </c>
      <c r="AA52">
        <v>38.86</v>
      </c>
      <c r="AB52">
        <v>0</v>
      </c>
      <c r="AC52">
        <v>0</v>
      </c>
      <c r="AD52">
        <v>0</v>
      </c>
      <c r="AN52">
        <v>2</v>
      </c>
      <c r="AO52">
        <v>0</v>
      </c>
      <c r="AP52">
        <v>1</v>
      </c>
      <c r="AQ52">
        <v>1</v>
      </c>
      <c r="AR52">
        <v>0</v>
      </c>
      <c r="AT52">
        <v>1</v>
      </c>
      <c r="AU52" t="s">
        <v>27</v>
      </c>
      <c r="AV52">
        <v>0</v>
      </c>
      <c r="AW52">
        <v>2</v>
      </c>
      <c r="AX52">
        <v>11181812</v>
      </c>
      <c r="AY52">
        <v>1</v>
      </c>
      <c r="AZ52">
        <v>0</v>
      </c>
      <c r="BA52">
        <v>52</v>
      </c>
      <c r="BB52">
        <v>1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38.86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1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ROW(Source!A32)</f>
        <v>32</v>
      </c>
      <c r="B53">
        <v>11181791</v>
      </c>
      <c r="C53">
        <v>11181772</v>
      </c>
      <c r="D53">
        <v>1444364</v>
      </c>
      <c r="E53">
        <v>1</v>
      </c>
      <c r="F53">
        <v>1</v>
      </c>
      <c r="G53">
        <v>1</v>
      </c>
      <c r="H53">
        <v>3</v>
      </c>
      <c r="I53" t="s">
        <v>369</v>
      </c>
      <c r="J53" t="s">
        <v>370</v>
      </c>
      <c r="K53" t="s">
        <v>371</v>
      </c>
      <c r="L53">
        <v>1355</v>
      </c>
      <c r="N53">
        <v>1010</v>
      </c>
      <c r="O53" t="s">
        <v>66</v>
      </c>
      <c r="P53" t="s">
        <v>66</v>
      </c>
      <c r="Q53">
        <v>100</v>
      </c>
      <c r="Y53">
        <v>0</v>
      </c>
      <c r="AA53">
        <v>42</v>
      </c>
      <c r="AB53">
        <v>0</v>
      </c>
      <c r="AC53">
        <v>0</v>
      </c>
      <c r="AD53">
        <v>0</v>
      </c>
      <c r="AN53">
        <v>2</v>
      </c>
      <c r="AO53">
        <v>0</v>
      </c>
      <c r="AP53">
        <v>1</v>
      </c>
      <c r="AQ53">
        <v>1</v>
      </c>
      <c r="AR53">
        <v>0</v>
      </c>
      <c r="AT53">
        <v>0.02</v>
      </c>
      <c r="AU53" t="s">
        <v>27</v>
      </c>
      <c r="AV53">
        <v>0</v>
      </c>
      <c r="AW53">
        <v>2</v>
      </c>
      <c r="AX53">
        <v>11181813</v>
      </c>
      <c r="AY53">
        <v>1</v>
      </c>
      <c r="AZ53">
        <v>0</v>
      </c>
      <c r="BA53">
        <v>53</v>
      </c>
      <c r="BB53">
        <v>1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0.84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1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>
        <f>ROW(Source!A32)</f>
        <v>32</v>
      </c>
      <c r="B54">
        <v>11181792</v>
      </c>
      <c r="C54">
        <v>11181772</v>
      </c>
      <c r="D54">
        <v>1444415</v>
      </c>
      <c r="E54">
        <v>1</v>
      </c>
      <c r="F54">
        <v>1</v>
      </c>
      <c r="G54">
        <v>1</v>
      </c>
      <c r="H54">
        <v>3</v>
      </c>
      <c r="I54" t="s">
        <v>406</v>
      </c>
      <c r="J54" t="s">
        <v>407</v>
      </c>
      <c r="K54" t="s">
        <v>408</v>
      </c>
      <c r="L54">
        <v>1346</v>
      </c>
      <c r="N54">
        <v>1009</v>
      </c>
      <c r="O54" t="s">
        <v>343</v>
      </c>
      <c r="P54" t="s">
        <v>343</v>
      </c>
      <c r="Q54">
        <v>1</v>
      </c>
      <c r="Y54">
        <v>0</v>
      </c>
      <c r="AA54">
        <v>193.68</v>
      </c>
      <c r="AB54">
        <v>0</v>
      </c>
      <c r="AC54">
        <v>0</v>
      </c>
      <c r="AD54">
        <v>0</v>
      </c>
      <c r="AN54">
        <v>2</v>
      </c>
      <c r="AO54">
        <v>0</v>
      </c>
      <c r="AP54">
        <v>1</v>
      </c>
      <c r="AQ54">
        <v>1</v>
      </c>
      <c r="AR54">
        <v>0</v>
      </c>
      <c r="AT54">
        <v>0.002</v>
      </c>
      <c r="AU54" t="s">
        <v>27</v>
      </c>
      <c r="AV54">
        <v>0</v>
      </c>
      <c r="AW54">
        <v>2</v>
      </c>
      <c r="AX54">
        <v>11181814</v>
      </c>
      <c r="AY54">
        <v>1</v>
      </c>
      <c r="AZ54">
        <v>0</v>
      </c>
      <c r="BA54">
        <v>54</v>
      </c>
      <c r="BB54">
        <v>1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0.38736000000000004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1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.75">
      <c r="A55">
        <f>ROW(Source!A32)</f>
        <v>32</v>
      </c>
      <c r="B55">
        <v>11181793</v>
      </c>
      <c r="C55">
        <v>11181772</v>
      </c>
      <c r="D55">
        <v>1458777</v>
      </c>
      <c r="E55">
        <v>1</v>
      </c>
      <c r="F55">
        <v>1</v>
      </c>
      <c r="G55">
        <v>1</v>
      </c>
      <c r="H55">
        <v>3</v>
      </c>
      <c r="I55" t="s">
        <v>409</v>
      </c>
      <c r="J55" t="s">
        <v>410</v>
      </c>
      <c r="K55" t="s">
        <v>411</v>
      </c>
      <c r="L55">
        <v>1346</v>
      </c>
      <c r="N55">
        <v>1009</v>
      </c>
      <c r="O55" t="s">
        <v>343</v>
      </c>
      <c r="P55" t="s">
        <v>343</v>
      </c>
      <c r="Q55">
        <v>1</v>
      </c>
      <c r="Y55">
        <v>0</v>
      </c>
      <c r="AA55">
        <v>151.36</v>
      </c>
      <c r="AB55">
        <v>0</v>
      </c>
      <c r="AC55">
        <v>0</v>
      </c>
      <c r="AD55">
        <v>0</v>
      </c>
      <c r="AN55">
        <v>2</v>
      </c>
      <c r="AO55">
        <v>0</v>
      </c>
      <c r="AP55">
        <v>1</v>
      </c>
      <c r="AQ55">
        <v>1</v>
      </c>
      <c r="AR55">
        <v>0</v>
      </c>
      <c r="AT55">
        <v>0.009</v>
      </c>
      <c r="AU55" t="s">
        <v>27</v>
      </c>
      <c r="AV55">
        <v>0</v>
      </c>
      <c r="AW55">
        <v>2</v>
      </c>
      <c r="AX55">
        <v>11181815</v>
      </c>
      <c r="AY55">
        <v>1</v>
      </c>
      <c r="AZ55">
        <v>0</v>
      </c>
      <c r="BA55">
        <v>55</v>
      </c>
      <c r="BB55">
        <v>1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1.3622400000000001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1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.75">
      <c r="A56">
        <f>ROW(Source!A32)</f>
        <v>32</v>
      </c>
      <c r="B56">
        <v>11181794</v>
      </c>
      <c r="C56">
        <v>11181772</v>
      </c>
      <c r="D56">
        <v>1459071</v>
      </c>
      <c r="E56">
        <v>1</v>
      </c>
      <c r="F56">
        <v>1</v>
      </c>
      <c r="G56">
        <v>1</v>
      </c>
      <c r="H56">
        <v>3</v>
      </c>
      <c r="I56" t="s">
        <v>372</v>
      </c>
      <c r="J56" t="s">
        <v>373</v>
      </c>
      <c r="K56" t="s">
        <v>374</v>
      </c>
      <c r="L56">
        <v>1346</v>
      </c>
      <c r="N56">
        <v>1009</v>
      </c>
      <c r="O56" t="s">
        <v>343</v>
      </c>
      <c r="P56" t="s">
        <v>343</v>
      </c>
      <c r="Q56">
        <v>1</v>
      </c>
      <c r="Y56">
        <v>0</v>
      </c>
      <c r="AA56">
        <v>146.06</v>
      </c>
      <c r="AB56">
        <v>0</v>
      </c>
      <c r="AC56">
        <v>0</v>
      </c>
      <c r="AD56">
        <v>0</v>
      </c>
      <c r="AN56">
        <v>0</v>
      </c>
      <c r="AO56">
        <v>0</v>
      </c>
      <c r="AP56">
        <v>1</v>
      </c>
      <c r="AQ56">
        <v>1</v>
      </c>
      <c r="AR56">
        <v>0</v>
      </c>
      <c r="AT56">
        <v>0.036</v>
      </c>
      <c r="AU56" t="s">
        <v>27</v>
      </c>
      <c r="AV56">
        <v>0</v>
      </c>
      <c r="AW56">
        <v>2</v>
      </c>
      <c r="AX56">
        <v>11181816</v>
      </c>
      <c r="AY56">
        <v>1</v>
      </c>
      <c r="AZ56">
        <v>0</v>
      </c>
      <c r="BA56">
        <v>56</v>
      </c>
      <c r="BB56">
        <v>1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5.258159999999999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1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.75">
      <c r="A57">
        <f>ROW(Source!A33)</f>
        <v>33</v>
      </c>
      <c r="B57">
        <v>11181818</v>
      </c>
      <c r="C57">
        <v>11181817</v>
      </c>
      <c r="D57">
        <v>121636</v>
      </c>
      <c r="E57">
        <v>1</v>
      </c>
      <c r="F57">
        <v>1</v>
      </c>
      <c r="G57">
        <v>1</v>
      </c>
      <c r="H57">
        <v>1</v>
      </c>
      <c r="I57" t="s">
        <v>412</v>
      </c>
      <c r="K57" t="s">
        <v>413</v>
      </c>
      <c r="L57">
        <v>1369</v>
      </c>
      <c r="N57">
        <v>1013</v>
      </c>
      <c r="O57" t="s">
        <v>325</v>
      </c>
      <c r="P57" t="s">
        <v>325</v>
      </c>
      <c r="Q57">
        <v>1</v>
      </c>
      <c r="Y57">
        <v>0.951</v>
      </c>
      <c r="AA57">
        <v>0</v>
      </c>
      <c r="AB57">
        <v>0</v>
      </c>
      <c r="AC57">
        <v>0</v>
      </c>
      <c r="AD57">
        <v>48.01</v>
      </c>
      <c r="AN57">
        <v>0</v>
      </c>
      <c r="AO57">
        <v>0</v>
      </c>
      <c r="AP57">
        <v>1</v>
      </c>
      <c r="AQ57">
        <v>1</v>
      </c>
      <c r="AR57">
        <v>0</v>
      </c>
      <c r="AT57">
        <v>3.17</v>
      </c>
      <c r="AU57" t="s">
        <v>28</v>
      </c>
      <c r="AV57">
        <v>1</v>
      </c>
      <c r="AW57">
        <v>2</v>
      </c>
      <c r="AX57">
        <v>11181839</v>
      </c>
      <c r="AY57">
        <v>1</v>
      </c>
      <c r="AZ57">
        <v>0</v>
      </c>
      <c r="BA57">
        <v>57</v>
      </c>
      <c r="BB57">
        <v>1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152.1917</v>
      </c>
      <c r="BN57">
        <v>3.17</v>
      </c>
      <c r="BO57">
        <v>0</v>
      </c>
      <c r="BP57">
        <v>1</v>
      </c>
      <c r="BQ57">
        <v>0</v>
      </c>
      <c r="BR57">
        <v>0</v>
      </c>
      <c r="BS57">
        <v>0</v>
      </c>
      <c r="BT57">
        <v>45.657509999999995</v>
      </c>
      <c r="BU57">
        <v>0.951</v>
      </c>
      <c r="BV57">
        <v>0</v>
      </c>
      <c r="BW57">
        <v>1</v>
      </c>
    </row>
    <row r="58" spans="1:75" ht="12.75">
      <c r="A58">
        <f>ROW(Source!A33)</f>
        <v>33</v>
      </c>
      <c r="B58">
        <v>11181819</v>
      </c>
      <c r="C58">
        <v>11181817</v>
      </c>
      <c r="D58">
        <v>121548</v>
      </c>
      <c r="E58">
        <v>1</v>
      </c>
      <c r="F58">
        <v>1</v>
      </c>
      <c r="G58">
        <v>1</v>
      </c>
      <c r="H58">
        <v>1</v>
      </c>
      <c r="I58" t="s">
        <v>34</v>
      </c>
      <c r="K58" t="s">
        <v>326</v>
      </c>
      <c r="L58">
        <v>608254</v>
      </c>
      <c r="N58">
        <v>1013</v>
      </c>
      <c r="O58" t="s">
        <v>327</v>
      </c>
      <c r="P58" t="s">
        <v>327</v>
      </c>
      <c r="Q58">
        <v>1</v>
      </c>
      <c r="Y58">
        <v>0.0036</v>
      </c>
      <c r="AA58">
        <v>0</v>
      </c>
      <c r="AB58">
        <v>0</v>
      </c>
      <c r="AC58">
        <v>0</v>
      </c>
      <c r="AD58">
        <v>0</v>
      </c>
      <c r="AN58">
        <v>0</v>
      </c>
      <c r="AO58">
        <v>0</v>
      </c>
      <c r="AP58">
        <v>1</v>
      </c>
      <c r="AQ58">
        <v>1</v>
      </c>
      <c r="AR58">
        <v>0</v>
      </c>
      <c r="AT58">
        <v>0.012</v>
      </c>
      <c r="AU58" t="s">
        <v>28</v>
      </c>
      <c r="AV58">
        <v>2</v>
      </c>
      <c r="AW58">
        <v>2</v>
      </c>
      <c r="AX58">
        <v>11181840</v>
      </c>
      <c r="AY58">
        <v>1</v>
      </c>
      <c r="AZ58">
        <v>0</v>
      </c>
      <c r="BA58">
        <v>58</v>
      </c>
      <c r="BB58">
        <v>1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0.012</v>
      </c>
      <c r="BP58">
        <v>1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0.0036</v>
      </c>
      <c r="BW58">
        <v>1</v>
      </c>
    </row>
    <row r="59" spans="1:75" ht="12.75">
      <c r="A59">
        <f>ROW(Source!A33)</f>
        <v>33</v>
      </c>
      <c r="B59">
        <v>11181820</v>
      </c>
      <c r="C59">
        <v>11181817</v>
      </c>
      <c r="D59">
        <v>1466783</v>
      </c>
      <c r="E59">
        <v>1</v>
      </c>
      <c r="F59">
        <v>1</v>
      </c>
      <c r="G59">
        <v>1</v>
      </c>
      <c r="H59">
        <v>2</v>
      </c>
      <c r="I59" t="s">
        <v>328</v>
      </c>
      <c r="J59" t="s">
        <v>329</v>
      </c>
      <c r="K59" t="s">
        <v>330</v>
      </c>
      <c r="L59">
        <v>1480</v>
      </c>
      <c r="N59">
        <v>1013</v>
      </c>
      <c r="O59" t="s">
        <v>331</v>
      </c>
      <c r="P59" t="s">
        <v>332</v>
      </c>
      <c r="Q59">
        <v>1</v>
      </c>
      <c r="Y59">
        <v>0.0018</v>
      </c>
      <c r="AA59">
        <v>0</v>
      </c>
      <c r="AB59">
        <v>410.67</v>
      </c>
      <c r="AC59">
        <v>66.28</v>
      </c>
      <c r="AD59">
        <v>0</v>
      </c>
      <c r="AN59">
        <v>0</v>
      </c>
      <c r="AO59">
        <v>0</v>
      </c>
      <c r="AP59">
        <v>1</v>
      </c>
      <c r="AQ59">
        <v>1</v>
      </c>
      <c r="AR59">
        <v>0</v>
      </c>
      <c r="AT59">
        <v>0.006</v>
      </c>
      <c r="AU59" t="s">
        <v>28</v>
      </c>
      <c r="AV59">
        <v>0</v>
      </c>
      <c r="AW59">
        <v>2</v>
      </c>
      <c r="AX59">
        <v>11181841</v>
      </c>
      <c r="AY59">
        <v>1</v>
      </c>
      <c r="AZ59">
        <v>0</v>
      </c>
      <c r="BA59">
        <v>59</v>
      </c>
      <c r="BB59">
        <v>1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2.46402</v>
      </c>
      <c r="BL59">
        <v>0.39768000000000003</v>
      </c>
      <c r="BM59">
        <v>0</v>
      </c>
      <c r="BN59">
        <v>0</v>
      </c>
      <c r="BO59">
        <v>0</v>
      </c>
      <c r="BP59">
        <v>1</v>
      </c>
      <c r="BQ59">
        <v>0</v>
      </c>
      <c r="BR59">
        <v>0.739206</v>
      </c>
      <c r="BS59">
        <v>0.119304</v>
      </c>
      <c r="BT59">
        <v>0</v>
      </c>
      <c r="BU59">
        <v>0</v>
      </c>
      <c r="BV59">
        <v>0</v>
      </c>
      <c r="BW59">
        <v>1</v>
      </c>
    </row>
    <row r="60" spans="1:75" ht="12.75">
      <c r="A60">
        <f>ROW(Source!A33)</f>
        <v>33</v>
      </c>
      <c r="B60">
        <v>11181821</v>
      </c>
      <c r="C60">
        <v>11181817</v>
      </c>
      <c r="D60">
        <v>1467385</v>
      </c>
      <c r="E60">
        <v>1</v>
      </c>
      <c r="F60">
        <v>1</v>
      </c>
      <c r="G60">
        <v>1</v>
      </c>
      <c r="H60">
        <v>2</v>
      </c>
      <c r="I60" t="s">
        <v>333</v>
      </c>
      <c r="J60" t="s">
        <v>334</v>
      </c>
      <c r="K60" t="s">
        <v>335</v>
      </c>
      <c r="L60">
        <v>1368</v>
      </c>
      <c r="N60">
        <v>1011</v>
      </c>
      <c r="O60" t="s">
        <v>336</v>
      </c>
      <c r="P60" t="s">
        <v>336</v>
      </c>
      <c r="Q60">
        <v>1</v>
      </c>
      <c r="Y60">
        <v>0.039</v>
      </c>
      <c r="AA60">
        <v>0</v>
      </c>
      <c r="AB60">
        <v>15.45</v>
      </c>
      <c r="AC60">
        <v>0</v>
      </c>
      <c r="AD60">
        <v>0</v>
      </c>
      <c r="AN60">
        <v>0</v>
      </c>
      <c r="AO60">
        <v>0</v>
      </c>
      <c r="AP60">
        <v>1</v>
      </c>
      <c r="AQ60">
        <v>1</v>
      </c>
      <c r="AR60">
        <v>0</v>
      </c>
      <c r="AT60">
        <v>0.13</v>
      </c>
      <c r="AU60" t="s">
        <v>28</v>
      </c>
      <c r="AV60">
        <v>0</v>
      </c>
      <c r="AW60">
        <v>2</v>
      </c>
      <c r="AX60">
        <v>11181842</v>
      </c>
      <c r="AY60">
        <v>1</v>
      </c>
      <c r="AZ60">
        <v>0</v>
      </c>
      <c r="BA60">
        <v>60</v>
      </c>
      <c r="BB60">
        <v>1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2.0085</v>
      </c>
      <c r="BL60">
        <v>0</v>
      </c>
      <c r="BM60">
        <v>0</v>
      </c>
      <c r="BN60">
        <v>0</v>
      </c>
      <c r="BO60">
        <v>0</v>
      </c>
      <c r="BP60">
        <v>1</v>
      </c>
      <c r="BQ60">
        <v>0</v>
      </c>
      <c r="BR60">
        <v>0.6025499999999999</v>
      </c>
      <c r="BS60">
        <v>0</v>
      </c>
      <c r="BT60">
        <v>0</v>
      </c>
      <c r="BU60">
        <v>0</v>
      </c>
      <c r="BV60">
        <v>0</v>
      </c>
      <c r="BW60">
        <v>1</v>
      </c>
    </row>
    <row r="61" spans="1:75" ht="12.75">
      <c r="A61">
        <f>ROW(Source!A33)</f>
        <v>33</v>
      </c>
      <c r="B61">
        <v>11181822</v>
      </c>
      <c r="C61">
        <v>11181817</v>
      </c>
      <c r="D61">
        <v>1471034</v>
      </c>
      <c r="E61">
        <v>1</v>
      </c>
      <c r="F61">
        <v>1</v>
      </c>
      <c r="G61">
        <v>1</v>
      </c>
      <c r="H61">
        <v>2</v>
      </c>
      <c r="I61" t="s">
        <v>386</v>
      </c>
      <c r="J61" t="s">
        <v>355</v>
      </c>
      <c r="K61" t="s">
        <v>387</v>
      </c>
      <c r="L61">
        <v>1480</v>
      </c>
      <c r="N61">
        <v>1013</v>
      </c>
      <c r="O61" t="s">
        <v>331</v>
      </c>
      <c r="P61" t="s">
        <v>332</v>
      </c>
      <c r="Q61">
        <v>1</v>
      </c>
      <c r="Y61">
        <v>0.012</v>
      </c>
      <c r="AA61">
        <v>0</v>
      </c>
      <c r="AB61">
        <v>4.01</v>
      </c>
      <c r="AC61">
        <v>0</v>
      </c>
      <c r="AD61">
        <v>0</v>
      </c>
      <c r="AN61">
        <v>0</v>
      </c>
      <c r="AO61">
        <v>0</v>
      </c>
      <c r="AP61">
        <v>1</v>
      </c>
      <c r="AQ61">
        <v>1</v>
      </c>
      <c r="AR61">
        <v>0</v>
      </c>
      <c r="AT61">
        <v>0.04</v>
      </c>
      <c r="AU61" t="s">
        <v>28</v>
      </c>
      <c r="AV61">
        <v>0</v>
      </c>
      <c r="AW61">
        <v>2</v>
      </c>
      <c r="AX61">
        <v>11181843</v>
      </c>
      <c r="AY61">
        <v>1</v>
      </c>
      <c r="AZ61">
        <v>0</v>
      </c>
      <c r="BA61">
        <v>61</v>
      </c>
      <c r="BB61">
        <v>1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0.1604</v>
      </c>
      <c r="BL61">
        <v>0</v>
      </c>
      <c r="BM61">
        <v>0</v>
      </c>
      <c r="BN61">
        <v>0</v>
      </c>
      <c r="BO61">
        <v>0</v>
      </c>
      <c r="BP61">
        <v>1</v>
      </c>
      <c r="BQ61">
        <v>0</v>
      </c>
      <c r="BR61">
        <v>0.048119999999999996</v>
      </c>
      <c r="BS61">
        <v>0</v>
      </c>
      <c r="BT61">
        <v>0</v>
      </c>
      <c r="BU61">
        <v>0</v>
      </c>
      <c r="BV61">
        <v>0</v>
      </c>
      <c r="BW61">
        <v>1</v>
      </c>
    </row>
    <row r="62" spans="1:75" ht="12.75">
      <c r="A62">
        <f>ROW(Source!A33)</f>
        <v>33</v>
      </c>
      <c r="B62">
        <v>11181823</v>
      </c>
      <c r="C62">
        <v>11181817</v>
      </c>
      <c r="D62">
        <v>1471982</v>
      </c>
      <c r="E62">
        <v>1</v>
      </c>
      <c r="F62">
        <v>1</v>
      </c>
      <c r="G62">
        <v>1</v>
      </c>
      <c r="H62">
        <v>2</v>
      </c>
      <c r="I62" t="s">
        <v>337</v>
      </c>
      <c r="J62" t="s">
        <v>338</v>
      </c>
      <c r="K62" t="s">
        <v>339</v>
      </c>
      <c r="L62">
        <v>1480</v>
      </c>
      <c r="N62">
        <v>1013</v>
      </c>
      <c r="O62" t="s">
        <v>331</v>
      </c>
      <c r="P62" t="s">
        <v>332</v>
      </c>
      <c r="Q62">
        <v>1</v>
      </c>
      <c r="Y62">
        <v>0.0018</v>
      </c>
      <c r="AA62">
        <v>0</v>
      </c>
      <c r="AB62">
        <v>290.01</v>
      </c>
      <c r="AC62">
        <v>104.55</v>
      </c>
      <c r="AD62">
        <v>0</v>
      </c>
      <c r="AN62">
        <v>0</v>
      </c>
      <c r="AO62">
        <v>0</v>
      </c>
      <c r="AP62">
        <v>1</v>
      </c>
      <c r="AQ62">
        <v>1</v>
      </c>
      <c r="AR62">
        <v>0</v>
      </c>
      <c r="AT62">
        <v>0.006</v>
      </c>
      <c r="AU62" t="s">
        <v>28</v>
      </c>
      <c r="AV62">
        <v>0</v>
      </c>
      <c r="AW62">
        <v>2</v>
      </c>
      <c r="AX62">
        <v>11181844</v>
      </c>
      <c r="AY62">
        <v>1</v>
      </c>
      <c r="AZ62">
        <v>0</v>
      </c>
      <c r="BA62">
        <v>62</v>
      </c>
      <c r="BB62">
        <v>1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1.74006</v>
      </c>
      <c r="BL62">
        <v>0.6273</v>
      </c>
      <c r="BM62">
        <v>0</v>
      </c>
      <c r="BN62">
        <v>0</v>
      </c>
      <c r="BO62">
        <v>0</v>
      </c>
      <c r="BP62">
        <v>1</v>
      </c>
      <c r="BQ62">
        <v>0</v>
      </c>
      <c r="BR62">
        <v>0.522018</v>
      </c>
      <c r="BS62">
        <v>0.18819</v>
      </c>
      <c r="BT62">
        <v>0</v>
      </c>
      <c r="BU62">
        <v>0</v>
      </c>
      <c r="BV62">
        <v>0</v>
      </c>
      <c r="BW62">
        <v>1</v>
      </c>
    </row>
    <row r="63" spans="1:75" ht="12.75">
      <c r="A63">
        <f>ROW(Source!A33)</f>
        <v>33</v>
      </c>
      <c r="B63">
        <v>11181824</v>
      </c>
      <c r="C63">
        <v>11181817</v>
      </c>
      <c r="D63">
        <v>1404368</v>
      </c>
      <c r="E63">
        <v>1</v>
      </c>
      <c r="F63">
        <v>1</v>
      </c>
      <c r="G63">
        <v>1</v>
      </c>
      <c r="H63">
        <v>3</v>
      </c>
      <c r="I63" t="s">
        <v>340</v>
      </c>
      <c r="J63" t="s">
        <v>341</v>
      </c>
      <c r="K63" t="s">
        <v>342</v>
      </c>
      <c r="L63">
        <v>1346</v>
      </c>
      <c r="N63">
        <v>1009</v>
      </c>
      <c r="O63" t="s">
        <v>343</v>
      </c>
      <c r="P63" t="s">
        <v>343</v>
      </c>
      <c r="Q63">
        <v>1</v>
      </c>
      <c r="Y63">
        <v>0</v>
      </c>
      <c r="AA63">
        <v>40.04</v>
      </c>
      <c r="AB63">
        <v>0</v>
      </c>
      <c r="AC63">
        <v>0</v>
      </c>
      <c r="AD63">
        <v>0</v>
      </c>
      <c r="AN63">
        <v>0</v>
      </c>
      <c r="AO63">
        <v>0</v>
      </c>
      <c r="AP63">
        <v>1</v>
      </c>
      <c r="AQ63">
        <v>1</v>
      </c>
      <c r="AR63">
        <v>0</v>
      </c>
      <c r="AT63">
        <v>0.08</v>
      </c>
      <c r="AU63" t="s">
        <v>27</v>
      </c>
      <c r="AV63">
        <v>0</v>
      </c>
      <c r="AW63">
        <v>2</v>
      </c>
      <c r="AX63">
        <v>11181845</v>
      </c>
      <c r="AY63">
        <v>1</v>
      </c>
      <c r="AZ63">
        <v>0</v>
      </c>
      <c r="BA63">
        <v>63</v>
      </c>
      <c r="BB63">
        <v>1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3.2032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1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 ht="12.75">
      <c r="A64">
        <f>ROW(Source!A33)</f>
        <v>33</v>
      </c>
      <c r="B64">
        <v>11181825</v>
      </c>
      <c r="C64">
        <v>11181817</v>
      </c>
      <c r="D64">
        <v>1404455</v>
      </c>
      <c r="E64">
        <v>1</v>
      </c>
      <c r="F64">
        <v>1</v>
      </c>
      <c r="G64">
        <v>1</v>
      </c>
      <c r="H64">
        <v>3</v>
      </c>
      <c r="I64" t="s">
        <v>391</v>
      </c>
      <c r="J64" t="s">
        <v>392</v>
      </c>
      <c r="K64" t="s">
        <v>393</v>
      </c>
      <c r="L64">
        <v>1346</v>
      </c>
      <c r="N64">
        <v>1009</v>
      </c>
      <c r="O64" t="s">
        <v>343</v>
      </c>
      <c r="P64" t="s">
        <v>343</v>
      </c>
      <c r="Q64">
        <v>1</v>
      </c>
      <c r="Y64">
        <v>0</v>
      </c>
      <c r="AA64">
        <v>20.82</v>
      </c>
      <c r="AB64">
        <v>0</v>
      </c>
      <c r="AC64">
        <v>0</v>
      </c>
      <c r="AD64">
        <v>0</v>
      </c>
      <c r="AN64">
        <v>0</v>
      </c>
      <c r="AO64">
        <v>0</v>
      </c>
      <c r="AP64">
        <v>1</v>
      </c>
      <c r="AQ64">
        <v>1</v>
      </c>
      <c r="AR64">
        <v>0</v>
      </c>
      <c r="AT64">
        <v>0.002</v>
      </c>
      <c r="AU64" t="s">
        <v>27</v>
      </c>
      <c r="AV64">
        <v>0</v>
      </c>
      <c r="AW64">
        <v>2</v>
      </c>
      <c r="AX64">
        <v>11181846</v>
      </c>
      <c r="AY64">
        <v>1</v>
      </c>
      <c r="AZ64">
        <v>0</v>
      </c>
      <c r="BA64">
        <v>64</v>
      </c>
      <c r="BB64">
        <v>1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0.04164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1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</row>
    <row r="65" spans="1:75" ht="12.75">
      <c r="A65">
        <f>ROW(Source!A33)</f>
        <v>33</v>
      </c>
      <c r="B65">
        <v>11181826</v>
      </c>
      <c r="C65">
        <v>11181817</v>
      </c>
      <c r="D65">
        <v>1404489</v>
      </c>
      <c r="E65">
        <v>1</v>
      </c>
      <c r="F65">
        <v>1</v>
      </c>
      <c r="G65">
        <v>1</v>
      </c>
      <c r="H65">
        <v>3</v>
      </c>
      <c r="I65" t="s">
        <v>344</v>
      </c>
      <c r="J65" t="s">
        <v>345</v>
      </c>
      <c r="K65" t="s">
        <v>346</v>
      </c>
      <c r="L65">
        <v>1346</v>
      </c>
      <c r="N65">
        <v>1009</v>
      </c>
      <c r="O65" t="s">
        <v>343</v>
      </c>
      <c r="P65" t="s">
        <v>343</v>
      </c>
      <c r="Q65">
        <v>1</v>
      </c>
      <c r="Y65">
        <v>0</v>
      </c>
      <c r="AA65">
        <v>22.6</v>
      </c>
      <c r="AB65">
        <v>0</v>
      </c>
      <c r="AC65">
        <v>0</v>
      </c>
      <c r="AD65">
        <v>0</v>
      </c>
      <c r="AN65">
        <v>0</v>
      </c>
      <c r="AO65">
        <v>0</v>
      </c>
      <c r="AP65">
        <v>1</v>
      </c>
      <c r="AQ65">
        <v>1</v>
      </c>
      <c r="AR65">
        <v>0</v>
      </c>
      <c r="AT65">
        <v>0.373</v>
      </c>
      <c r="AU65" t="s">
        <v>27</v>
      </c>
      <c r="AV65">
        <v>0</v>
      </c>
      <c r="AW65">
        <v>2</v>
      </c>
      <c r="AX65">
        <v>11181847</v>
      </c>
      <c r="AY65">
        <v>1</v>
      </c>
      <c r="AZ65">
        <v>0</v>
      </c>
      <c r="BA65">
        <v>65</v>
      </c>
      <c r="BB65">
        <v>1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8.4298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1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</row>
    <row r="66" spans="1:75" ht="12.75">
      <c r="A66">
        <f>ROW(Source!A33)</f>
        <v>33</v>
      </c>
      <c r="B66">
        <v>11181827</v>
      </c>
      <c r="C66">
        <v>11181817</v>
      </c>
      <c r="D66">
        <v>1405092</v>
      </c>
      <c r="E66">
        <v>1</v>
      </c>
      <c r="F66">
        <v>1</v>
      </c>
      <c r="G66">
        <v>1</v>
      </c>
      <c r="H66">
        <v>3</v>
      </c>
      <c r="I66" t="s">
        <v>394</v>
      </c>
      <c r="J66" t="s">
        <v>395</v>
      </c>
      <c r="K66" t="s">
        <v>396</v>
      </c>
      <c r="L66">
        <v>1358</v>
      </c>
      <c r="N66">
        <v>1010</v>
      </c>
      <c r="O66" t="s">
        <v>230</v>
      </c>
      <c r="P66" t="s">
        <v>230</v>
      </c>
      <c r="Q66">
        <v>10</v>
      </c>
      <c r="Y66">
        <v>0</v>
      </c>
      <c r="AA66">
        <v>10</v>
      </c>
      <c r="AB66">
        <v>0</v>
      </c>
      <c r="AC66">
        <v>0</v>
      </c>
      <c r="AD66">
        <v>0</v>
      </c>
      <c r="AN66">
        <v>2</v>
      </c>
      <c r="AO66">
        <v>0</v>
      </c>
      <c r="AP66">
        <v>1</v>
      </c>
      <c r="AQ66">
        <v>1</v>
      </c>
      <c r="AR66">
        <v>0</v>
      </c>
      <c r="AT66">
        <v>1.22</v>
      </c>
      <c r="AU66" t="s">
        <v>27</v>
      </c>
      <c r="AV66">
        <v>0</v>
      </c>
      <c r="AW66">
        <v>2</v>
      </c>
      <c r="AX66">
        <v>11181848</v>
      </c>
      <c r="AY66">
        <v>1</v>
      </c>
      <c r="AZ66">
        <v>0</v>
      </c>
      <c r="BA66">
        <v>66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12.2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1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ht="12.75">
      <c r="A67">
        <f>ROW(Source!A33)</f>
        <v>33</v>
      </c>
      <c r="B67">
        <v>11181828</v>
      </c>
      <c r="C67">
        <v>11181817</v>
      </c>
      <c r="D67">
        <v>1405109</v>
      </c>
      <c r="E67">
        <v>1</v>
      </c>
      <c r="F67">
        <v>1</v>
      </c>
      <c r="G67">
        <v>1</v>
      </c>
      <c r="H67">
        <v>3</v>
      </c>
      <c r="I67" t="s">
        <v>357</v>
      </c>
      <c r="J67" t="s">
        <v>358</v>
      </c>
      <c r="K67" t="s">
        <v>359</v>
      </c>
      <c r="L67">
        <v>1355</v>
      </c>
      <c r="N67">
        <v>1010</v>
      </c>
      <c r="O67" t="s">
        <v>66</v>
      </c>
      <c r="P67" t="s">
        <v>66</v>
      </c>
      <c r="Q67">
        <v>100</v>
      </c>
      <c r="Y67">
        <v>0</v>
      </c>
      <c r="AA67">
        <v>206.3</v>
      </c>
      <c r="AB67">
        <v>0</v>
      </c>
      <c r="AC67">
        <v>0</v>
      </c>
      <c r="AD67">
        <v>0</v>
      </c>
      <c r="AN67">
        <v>2</v>
      </c>
      <c r="AO67">
        <v>0</v>
      </c>
      <c r="AP67">
        <v>1</v>
      </c>
      <c r="AQ67">
        <v>1</v>
      </c>
      <c r="AR67">
        <v>0</v>
      </c>
      <c r="AT67">
        <v>0.014</v>
      </c>
      <c r="AU67" t="s">
        <v>27</v>
      </c>
      <c r="AV67">
        <v>0</v>
      </c>
      <c r="AW67">
        <v>2</v>
      </c>
      <c r="AX67">
        <v>11181849</v>
      </c>
      <c r="AY67">
        <v>1</v>
      </c>
      <c r="AZ67">
        <v>0</v>
      </c>
      <c r="BA67">
        <v>67</v>
      </c>
      <c r="BB67">
        <v>1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2.8882000000000003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1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8" spans="1:75" ht="12.75">
      <c r="A68">
        <f>ROW(Source!A33)</f>
        <v>33</v>
      </c>
      <c r="B68">
        <v>11181829</v>
      </c>
      <c r="C68">
        <v>11181817</v>
      </c>
      <c r="D68">
        <v>1405125</v>
      </c>
      <c r="E68">
        <v>1</v>
      </c>
      <c r="F68">
        <v>1</v>
      </c>
      <c r="G68">
        <v>1</v>
      </c>
      <c r="H68">
        <v>3</v>
      </c>
      <c r="I68" t="s">
        <v>397</v>
      </c>
      <c r="J68" t="s">
        <v>398</v>
      </c>
      <c r="K68" t="s">
        <v>399</v>
      </c>
      <c r="L68">
        <v>1358</v>
      </c>
      <c r="N68">
        <v>1010</v>
      </c>
      <c r="O68" t="s">
        <v>230</v>
      </c>
      <c r="P68" t="s">
        <v>230</v>
      </c>
      <c r="Q68">
        <v>10</v>
      </c>
      <c r="Y68">
        <v>0</v>
      </c>
      <c r="AA68">
        <v>8</v>
      </c>
      <c r="AB68">
        <v>0</v>
      </c>
      <c r="AC68">
        <v>0</v>
      </c>
      <c r="AD68">
        <v>0</v>
      </c>
      <c r="AN68">
        <v>2</v>
      </c>
      <c r="AO68">
        <v>0</v>
      </c>
      <c r="AP68">
        <v>1</v>
      </c>
      <c r="AQ68">
        <v>1</v>
      </c>
      <c r="AR68">
        <v>0</v>
      </c>
      <c r="AT68">
        <v>1.22</v>
      </c>
      <c r="AU68" t="s">
        <v>27</v>
      </c>
      <c r="AV68">
        <v>0</v>
      </c>
      <c r="AW68">
        <v>2</v>
      </c>
      <c r="AX68">
        <v>11181850</v>
      </c>
      <c r="AY68">
        <v>1</v>
      </c>
      <c r="AZ68">
        <v>0</v>
      </c>
      <c r="BA68">
        <v>68</v>
      </c>
      <c r="BB68">
        <v>1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9.76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1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</row>
    <row r="69" spans="1:75" ht="12.75">
      <c r="A69">
        <f>ROW(Source!A33)</f>
        <v>33</v>
      </c>
      <c r="B69">
        <v>11181830</v>
      </c>
      <c r="C69">
        <v>11181817</v>
      </c>
      <c r="D69">
        <v>1405744</v>
      </c>
      <c r="E69">
        <v>1</v>
      </c>
      <c r="F69">
        <v>1</v>
      </c>
      <c r="G69">
        <v>1</v>
      </c>
      <c r="H69">
        <v>3</v>
      </c>
      <c r="I69" t="s">
        <v>400</v>
      </c>
      <c r="J69" t="s">
        <v>401</v>
      </c>
      <c r="K69" t="s">
        <v>402</v>
      </c>
      <c r="L69">
        <v>1346</v>
      </c>
      <c r="N69">
        <v>1009</v>
      </c>
      <c r="O69" t="s">
        <v>343</v>
      </c>
      <c r="P69" t="s">
        <v>343</v>
      </c>
      <c r="Q69">
        <v>1</v>
      </c>
      <c r="Y69">
        <v>0</v>
      </c>
      <c r="AA69">
        <v>60</v>
      </c>
      <c r="AB69">
        <v>0</v>
      </c>
      <c r="AC69">
        <v>0</v>
      </c>
      <c r="AD69">
        <v>0</v>
      </c>
      <c r="AN69">
        <v>2</v>
      </c>
      <c r="AO69">
        <v>0</v>
      </c>
      <c r="AP69">
        <v>1</v>
      </c>
      <c r="AQ69">
        <v>1</v>
      </c>
      <c r="AR69">
        <v>0</v>
      </c>
      <c r="AT69">
        <v>0.012</v>
      </c>
      <c r="AU69" t="s">
        <v>27</v>
      </c>
      <c r="AV69">
        <v>0</v>
      </c>
      <c r="AW69">
        <v>2</v>
      </c>
      <c r="AX69">
        <v>11181851</v>
      </c>
      <c r="AY69">
        <v>1</v>
      </c>
      <c r="AZ69">
        <v>0</v>
      </c>
      <c r="BA69">
        <v>69</v>
      </c>
      <c r="BB69">
        <v>1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0.72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1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</row>
    <row r="70" spans="1:75" ht="12.75">
      <c r="A70">
        <f>ROW(Source!A33)</f>
        <v>33</v>
      </c>
      <c r="B70">
        <v>11181831</v>
      </c>
      <c r="C70">
        <v>11181817</v>
      </c>
      <c r="D70">
        <v>1405803</v>
      </c>
      <c r="E70">
        <v>1</v>
      </c>
      <c r="F70">
        <v>1</v>
      </c>
      <c r="G70">
        <v>1</v>
      </c>
      <c r="H70">
        <v>3</v>
      </c>
      <c r="I70" t="s">
        <v>347</v>
      </c>
      <c r="J70" t="s">
        <v>348</v>
      </c>
      <c r="K70" t="s">
        <v>349</v>
      </c>
      <c r="L70">
        <v>1346</v>
      </c>
      <c r="N70">
        <v>1009</v>
      </c>
      <c r="O70" t="s">
        <v>343</v>
      </c>
      <c r="P70" t="s">
        <v>343</v>
      </c>
      <c r="Q70">
        <v>1</v>
      </c>
      <c r="Y70">
        <v>0</v>
      </c>
      <c r="AA70">
        <v>41.07</v>
      </c>
      <c r="AB70">
        <v>0</v>
      </c>
      <c r="AC70">
        <v>0</v>
      </c>
      <c r="AD70">
        <v>0</v>
      </c>
      <c r="AN70">
        <v>2</v>
      </c>
      <c r="AO70">
        <v>0</v>
      </c>
      <c r="AP70">
        <v>1</v>
      </c>
      <c r="AQ70">
        <v>1</v>
      </c>
      <c r="AR70">
        <v>0</v>
      </c>
      <c r="AT70">
        <v>0.039</v>
      </c>
      <c r="AU70" t="s">
        <v>27</v>
      </c>
      <c r="AV70">
        <v>0</v>
      </c>
      <c r="AW70">
        <v>2</v>
      </c>
      <c r="AX70">
        <v>11181852</v>
      </c>
      <c r="AY70">
        <v>1</v>
      </c>
      <c r="AZ70">
        <v>0</v>
      </c>
      <c r="BA70">
        <v>70</v>
      </c>
      <c r="BB70">
        <v>1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1.60173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1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</row>
    <row r="71" spans="1:75" ht="12.75">
      <c r="A71">
        <f>ROW(Source!A33)</f>
        <v>33</v>
      </c>
      <c r="B71">
        <v>11181832</v>
      </c>
      <c r="C71">
        <v>11181817</v>
      </c>
      <c r="D71">
        <v>1423458</v>
      </c>
      <c r="E71">
        <v>1</v>
      </c>
      <c r="F71">
        <v>1</v>
      </c>
      <c r="G71">
        <v>1</v>
      </c>
      <c r="H71">
        <v>3</v>
      </c>
      <c r="I71" t="s">
        <v>350</v>
      </c>
      <c r="J71" t="s">
        <v>351</v>
      </c>
      <c r="K71" t="s">
        <v>352</v>
      </c>
      <c r="L71">
        <v>1348</v>
      </c>
      <c r="N71">
        <v>1009</v>
      </c>
      <c r="O71" t="s">
        <v>353</v>
      </c>
      <c r="P71" t="s">
        <v>353</v>
      </c>
      <c r="Q71">
        <v>1000</v>
      </c>
      <c r="Y71">
        <v>0</v>
      </c>
      <c r="AA71">
        <v>18175.85</v>
      </c>
      <c r="AB71">
        <v>0</v>
      </c>
      <c r="AC71">
        <v>0</v>
      </c>
      <c r="AD71">
        <v>0</v>
      </c>
      <c r="AN71">
        <v>2</v>
      </c>
      <c r="AO71">
        <v>0</v>
      </c>
      <c r="AP71">
        <v>1</v>
      </c>
      <c r="AQ71">
        <v>1</v>
      </c>
      <c r="AR71">
        <v>0</v>
      </c>
      <c r="AT71">
        <v>0.003</v>
      </c>
      <c r="AU71" t="s">
        <v>27</v>
      </c>
      <c r="AV71">
        <v>0</v>
      </c>
      <c r="AW71">
        <v>2</v>
      </c>
      <c r="AX71">
        <v>11181853</v>
      </c>
      <c r="AY71">
        <v>1</v>
      </c>
      <c r="AZ71">
        <v>0</v>
      </c>
      <c r="BA71">
        <v>71</v>
      </c>
      <c r="BB71">
        <v>1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54.52755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1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</row>
    <row r="72" spans="1:75" ht="12.75">
      <c r="A72">
        <f>ROW(Source!A33)</f>
        <v>33</v>
      </c>
      <c r="B72">
        <v>11181833</v>
      </c>
      <c r="C72">
        <v>11181817</v>
      </c>
      <c r="D72">
        <v>1444144</v>
      </c>
      <c r="E72">
        <v>1</v>
      </c>
      <c r="F72">
        <v>1</v>
      </c>
      <c r="G72">
        <v>1</v>
      </c>
      <c r="H72">
        <v>3</v>
      </c>
      <c r="I72" t="s">
        <v>363</v>
      </c>
      <c r="J72" t="s">
        <v>364</v>
      </c>
      <c r="K72" t="s">
        <v>365</v>
      </c>
      <c r="L72">
        <v>1354</v>
      </c>
      <c r="N72">
        <v>1010</v>
      </c>
      <c r="O72" t="s">
        <v>24</v>
      </c>
      <c r="P72" t="s">
        <v>24</v>
      </c>
      <c r="Q72">
        <v>1</v>
      </c>
      <c r="Y72">
        <v>0</v>
      </c>
      <c r="AA72">
        <v>38.86</v>
      </c>
      <c r="AB72">
        <v>0</v>
      </c>
      <c r="AC72">
        <v>0</v>
      </c>
      <c r="AD72">
        <v>0</v>
      </c>
      <c r="AN72">
        <v>2</v>
      </c>
      <c r="AO72">
        <v>0</v>
      </c>
      <c r="AP72">
        <v>1</v>
      </c>
      <c r="AQ72">
        <v>1</v>
      </c>
      <c r="AR72">
        <v>0</v>
      </c>
      <c r="AT72">
        <v>1</v>
      </c>
      <c r="AU72" t="s">
        <v>27</v>
      </c>
      <c r="AV72">
        <v>0</v>
      </c>
      <c r="AW72">
        <v>2</v>
      </c>
      <c r="AX72">
        <v>11181854</v>
      </c>
      <c r="AY72">
        <v>1</v>
      </c>
      <c r="AZ72">
        <v>0</v>
      </c>
      <c r="BA72">
        <v>72</v>
      </c>
      <c r="BB72">
        <v>1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38.86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1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</row>
    <row r="73" spans="1:75" ht="12.75">
      <c r="A73">
        <f>ROW(Source!A33)</f>
        <v>33</v>
      </c>
      <c r="B73">
        <v>11181834</v>
      </c>
      <c r="C73">
        <v>11181817</v>
      </c>
      <c r="D73">
        <v>1444364</v>
      </c>
      <c r="E73">
        <v>1</v>
      </c>
      <c r="F73">
        <v>1</v>
      </c>
      <c r="G73">
        <v>1</v>
      </c>
      <c r="H73">
        <v>3</v>
      </c>
      <c r="I73" t="s">
        <v>369</v>
      </c>
      <c r="J73" t="s">
        <v>370</v>
      </c>
      <c r="K73" t="s">
        <v>371</v>
      </c>
      <c r="L73">
        <v>1355</v>
      </c>
      <c r="N73">
        <v>1010</v>
      </c>
      <c r="O73" t="s">
        <v>66</v>
      </c>
      <c r="P73" t="s">
        <v>66</v>
      </c>
      <c r="Q73">
        <v>100</v>
      </c>
      <c r="Y73">
        <v>0</v>
      </c>
      <c r="AA73">
        <v>42</v>
      </c>
      <c r="AB73">
        <v>0</v>
      </c>
      <c r="AC73">
        <v>0</v>
      </c>
      <c r="AD73">
        <v>0</v>
      </c>
      <c r="AN73">
        <v>2</v>
      </c>
      <c r="AO73">
        <v>0</v>
      </c>
      <c r="AP73">
        <v>1</v>
      </c>
      <c r="AQ73">
        <v>1</v>
      </c>
      <c r="AR73">
        <v>0</v>
      </c>
      <c r="AT73">
        <v>0.031</v>
      </c>
      <c r="AU73" t="s">
        <v>27</v>
      </c>
      <c r="AV73">
        <v>0</v>
      </c>
      <c r="AW73">
        <v>2</v>
      </c>
      <c r="AX73">
        <v>11181855</v>
      </c>
      <c r="AY73">
        <v>1</v>
      </c>
      <c r="AZ73">
        <v>0</v>
      </c>
      <c r="BA73">
        <v>73</v>
      </c>
      <c r="BB73">
        <v>1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1.302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1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</row>
    <row r="74" spans="1:75" ht="12.75">
      <c r="A74">
        <f>ROW(Source!A33)</f>
        <v>33</v>
      </c>
      <c r="B74">
        <v>11181835</v>
      </c>
      <c r="C74">
        <v>11181817</v>
      </c>
      <c r="D74">
        <v>1444368</v>
      </c>
      <c r="E74">
        <v>1</v>
      </c>
      <c r="F74">
        <v>1</v>
      </c>
      <c r="G74">
        <v>1</v>
      </c>
      <c r="H74">
        <v>3</v>
      </c>
      <c r="I74" t="s">
        <v>414</v>
      </c>
      <c r="J74" t="s">
        <v>415</v>
      </c>
      <c r="K74" t="s">
        <v>416</v>
      </c>
      <c r="L74">
        <v>1355</v>
      </c>
      <c r="N74">
        <v>1010</v>
      </c>
      <c r="O74" t="s">
        <v>66</v>
      </c>
      <c r="P74" t="s">
        <v>66</v>
      </c>
      <c r="Q74">
        <v>100</v>
      </c>
      <c r="Y74">
        <v>0</v>
      </c>
      <c r="AA74">
        <v>34.26</v>
      </c>
      <c r="AB74">
        <v>0</v>
      </c>
      <c r="AC74">
        <v>0</v>
      </c>
      <c r="AD74">
        <v>0</v>
      </c>
      <c r="AN74">
        <v>2</v>
      </c>
      <c r="AO74">
        <v>0</v>
      </c>
      <c r="AP74">
        <v>1</v>
      </c>
      <c r="AQ74">
        <v>1</v>
      </c>
      <c r="AR74">
        <v>0</v>
      </c>
      <c r="AT74">
        <v>0.061</v>
      </c>
      <c r="AU74" t="s">
        <v>27</v>
      </c>
      <c r="AV74">
        <v>0</v>
      </c>
      <c r="AW74">
        <v>2</v>
      </c>
      <c r="AX74">
        <v>11181856</v>
      </c>
      <c r="AY74">
        <v>1</v>
      </c>
      <c r="AZ74">
        <v>0</v>
      </c>
      <c r="BA74">
        <v>74</v>
      </c>
      <c r="BB74">
        <v>1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2.08986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1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</row>
    <row r="75" spans="1:75" ht="12.75">
      <c r="A75">
        <f>ROW(Source!A33)</f>
        <v>33</v>
      </c>
      <c r="B75">
        <v>11181836</v>
      </c>
      <c r="C75">
        <v>11181817</v>
      </c>
      <c r="D75">
        <v>1444415</v>
      </c>
      <c r="E75">
        <v>1</v>
      </c>
      <c r="F75">
        <v>1</v>
      </c>
      <c r="G75">
        <v>1</v>
      </c>
      <c r="H75">
        <v>3</v>
      </c>
      <c r="I75" t="s">
        <v>406</v>
      </c>
      <c r="J75" t="s">
        <v>407</v>
      </c>
      <c r="K75" t="s">
        <v>408</v>
      </c>
      <c r="L75">
        <v>1346</v>
      </c>
      <c r="N75">
        <v>1009</v>
      </c>
      <c r="O75" t="s">
        <v>343</v>
      </c>
      <c r="P75" t="s">
        <v>343</v>
      </c>
      <c r="Q75">
        <v>1</v>
      </c>
      <c r="Y75">
        <v>0</v>
      </c>
      <c r="AA75">
        <v>193.68</v>
      </c>
      <c r="AB75">
        <v>0</v>
      </c>
      <c r="AC75">
        <v>0</v>
      </c>
      <c r="AD75">
        <v>0</v>
      </c>
      <c r="AN75">
        <v>2</v>
      </c>
      <c r="AO75">
        <v>0</v>
      </c>
      <c r="AP75">
        <v>1</v>
      </c>
      <c r="AQ75">
        <v>1</v>
      </c>
      <c r="AR75">
        <v>0</v>
      </c>
      <c r="AT75">
        <v>0.001</v>
      </c>
      <c r="AU75" t="s">
        <v>27</v>
      </c>
      <c r="AV75">
        <v>0</v>
      </c>
      <c r="AW75">
        <v>2</v>
      </c>
      <c r="AX75">
        <v>11181857</v>
      </c>
      <c r="AY75">
        <v>1</v>
      </c>
      <c r="AZ75">
        <v>0</v>
      </c>
      <c r="BA75">
        <v>75</v>
      </c>
      <c r="BB75">
        <v>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0.19368000000000002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1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</row>
    <row r="76" spans="1:75" ht="12.75">
      <c r="A76">
        <f>ROW(Source!A33)</f>
        <v>33</v>
      </c>
      <c r="B76">
        <v>11181837</v>
      </c>
      <c r="C76">
        <v>11181817</v>
      </c>
      <c r="D76">
        <v>1458777</v>
      </c>
      <c r="E76">
        <v>1</v>
      </c>
      <c r="F76">
        <v>1</v>
      </c>
      <c r="G76">
        <v>1</v>
      </c>
      <c r="H76">
        <v>3</v>
      </c>
      <c r="I76" t="s">
        <v>409</v>
      </c>
      <c r="J76" t="s">
        <v>410</v>
      </c>
      <c r="K76" t="s">
        <v>411</v>
      </c>
      <c r="L76">
        <v>1346</v>
      </c>
      <c r="N76">
        <v>1009</v>
      </c>
      <c r="O76" t="s">
        <v>343</v>
      </c>
      <c r="P76" t="s">
        <v>343</v>
      </c>
      <c r="Q76">
        <v>1</v>
      </c>
      <c r="Y76">
        <v>0</v>
      </c>
      <c r="AA76">
        <v>151.36</v>
      </c>
      <c r="AB76">
        <v>0</v>
      </c>
      <c r="AC76">
        <v>0</v>
      </c>
      <c r="AD76">
        <v>0</v>
      </c>
      <c r="AN76">
        <v>2</v>
      </c>
      <c r="AO76">
        <v>0</v>
      </c>
      <c r="AP76">
        <v>1</v>
      </c>
      <c r="AQ76">
        <v>1</v>
      </c>
      <c r="AR76">
        <v>0</v>
      </c>
      <c r="AT76">
        <v>0.012</v>
      </c>
      <c r="AU76" t="s">
        <v>27</v>
      </c>
      <c r="AV76">
        <v>0</v>
      </c>
      <c r="AW76">
        <v>2</v>
      </c>
      <c r="AX76">
        <v>11181858</v>
      </c>
      <c r="AY76">
        <v>1</v>
      </c>
      <c r="AZ76">
        <v>0</v>
      </c>
      <c r="BA76">
        <v>76</v>
      </c>
      <c r="BB76">
        <v>1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1.8163200000000002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1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</row>
    <row r="77" spans="1:75" ht="12.75">
      <c r="A77">
        <f>ROW(Source!A33)</f>
        <v>33</v>
      </c>
      <c r="B77">
        <v>11181838</v>
      </c>
      <c r="C77">
        <v>11181817</v>
      </c>
      <c r="D77">
        <v>1459071</v>
      </c>
      <c r="E77">
        <v>1</v>
      </c>
      <c r="F77">
        <v>1</v>
      </c>
      <c r="G77">
        <v>1</v>
      </c>
      <c r="H77">
        <v>3</v>
      </c>
      <c r="I77" t="s">
        <v>372</v>
      </c>
      <c r="J77" t="s">
        <v>373</v>
      </c>
      <c r="K77" t="s">
        <v>374</v>
      </c>
      <c r="L77">
        <v>1346</v>
      </c>
      <c r="N77">
        <v>1009</v>
      </c>
      <c r="O77" t="s">
        <v>343</v>
      </c>
      <c r="P77" t="s">
        <v>343</v>
      </c>
      <c r="Q77">
        <v>1</v>
      </c>
      <c r="Y77">
        <v>0</v>
      </c>
      <c r="AA77">
        <v>146.06</v>
      </c>
      <c r="AB77">
        <v>0</v>
      </c>
      <c r="AC77">
        <v>0</v>
      </c>
      <c r="AD77">
        <v>0</v>
      </c>
      <c r="AN77">
        <v>0</v>
      </c>
      <c r="AO77">
        <v>0</v>
      </c>
      <c r="AP77">
        <v>1</v>
      </c>
      <c r="AQ77">
        <v>1</v>
      </c>
      <c r="AR77">
        <v>0</v>
      </c>
      <c r="AT77">
        <v>0.024</v>
      </c>
      <c r="AU77" t="s">
        <v>27</v>
      </c>
      <c r="AV77">
        <v>0</v>
      </c>
      <c r="AW77">
        <v>2</v>
      </c>
      <c r="AX77">
        <v>11181859</v>
      </c>
      <c r="AY77">
        <v>1</v>
      </c>
      <c r="AZ77">
        <v>0</v>
      </c>
      <c r="BA77">
        <v>77</v>
      </c>
      <c r="BB77">
        <v>1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3.50544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1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</row>
    <row r="78" spans="1:75" ht="12.75">
      <c r="A78">
        <f>ROW(Source!A34)</f>
        <v>34</v>
      </c>
      <c r="B78">
        <v>11181861</v>
      </c>
      <c r="C78">
        <v>11181860</v>
      </c>
      <c r="D78">
        <v>121651</v>
      </c>
      <c r="E78">
        <v>1</v>
      </c>
      <c r="F78">
        <v>1</v>
      </c>
      <c r="G78">
        <v>1</v>
      </c>
      <c r="H78">
        <v>1</v>
      </c>
      <c r="I78" t="s">
        <v>323</v>
      </c>
      <c r="K78" t="s">
        <v>324</v>
      </c>
      <c r="L78">
        <v>1369</v>
      </c>
      <c r="N78">
        <v>1013</v>
      </c>
      <c r="O78" t="s">
        <v>325</v>
      </c>
      <c r="P78" t="s">
        <v>325</v>
      </c>
      <c r="Q78">
        <v>1</v>
      </c>
      <c r="Y78">
        <v>11.43</v>
      </c>
      <c r="AA78">
        <v>0</v>
      </c>
      <c r="AB78">
        <v>0</v>
      </c>
      <c r="AC78">
        <v>0</v>
      </c>
      <c r="AD78">
        <v>51.24</v>
      </c>
      <c r="AN78">
        <v>0</v>
      </c>
      <c r="AO78">
        <v>0</v>
      </c>
      <c r="AP78">
        <v>1</v>
      </c>
      <c r="AQ78">
        <v>1</v>
      </c>
      <c r="AR78">
        <v>0</v>
      </c>
      <c r="AT78">
        <v>38.1</v>
      </c>
      <c r="AU78" t="s">
        <v>28</v>
      </c>
      <c r="AV78">
        <v>1</v>
      </c>
      <c r="AW78">
        <v>2</v>
      </c>
      <c r="AX78">
        <v>11181869</v>
      </c>
      <c r="AY78">
        <v>1</v>
      </c>
      <c r="AZ78">
        <v>0</v>
      </c>
      <c r="BA78">
        <v>78</v>
      </c>
      <c r="BB78">
        <v>1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1952.2440000000001</v>
      </c>
      <c r="BN78">
        <v>38.1</v>
      </c>
      <c r="BO78">
        <v>0</v>
      </c>
      <c r="BP78">
        <v>1</v>
      </c>
      <c r="BQ78">
        <v>0</v>
      </c>
      <c r="BR78">
        <v>0</v>
      </c>
      <c r="BS78">
        <v>0</v>
      </c>
      <c r="BT78">
        <v>585.6732</v>
      </c>
      <c r="BU78">
        <v>11.43</v>
      </c>
      <c r="BV78">
        <v>0</v>
      </c>
      <c r="BW78">
        <v>1</v>
      </c>
    </row>
    <row r="79" spans="1:75" ht="12.75">
      <c r="A79">
        <f>ROW(Source!A34)</f>
        <v>34</v>
      </c>
      <c r="B79">
        <v>11181862</v>
      </c>
      <c r="C79">
        <v>11181860</v>
      </c>
      <c r="D79">
        <v>121548</v>
      </c>
      <c r="E79">
        <v>1</v>
      </c>
      <c r="F79">
        <v>1</v>
      </c>
      <c r="G79">
        <v>1</v>
      </c>
      <c r="H79">
        <v>1</v>
      </c>
      <c r="I79" t="s">
        <v>34</v>
      </c>
      <c r="K79" t="s">
        <v>326</v>
      </c>
      <c r="L79">
        <v>608254</v>
      </c>
      <c r="N79">
        <v>1013</v>
      </c>
      <c r="O79" t="s">
        <v>327</v>
      </c>
      <c r="P79" t="s">
        <v>327</v>
      </c>
      <c r="Q79">
        <v>1</v>
      </c>
      <c r="Y79">
        <v>0.024</v>
      </c>
      <c r="AA79">
        <v>0</v>
      </c>
      <c r="AB79">
        <v>0</v>
      </c>
      <c r="AC79">
        <v>0</v>
      </c>
      <c r="AD79">
        <v>0</v>
      </c>
      <c r="AN79">
        <v>0</v>
      </c>
      <c r="AO79">
        <v>0</v>
      </c>
      <c r="AP79">
        <v>1</v>
      </c>
      <c r="AQ79">
        <v>1</v>
      </c>
      <c r="AR79">
        <v>0</v>
      </c>
      <c r="AT79">
        <v>0.08</v>
      </c>
      <c r="AU79" t="s">
        <v>28</v>
      </c>
      <c r="AV79">
        <v>2</v>
      </c>
      <c r="AW79">
        <v>2</v>
      </c>
      <c r="AX79">
        <v>11181870</v>
      </c>
      <c r="AY79">
        <v>1</v>
      </c>
      <c r="AZ79">
        <v>0</v>
      </c>
      <c r="BA79">
        <v>79</v>
      </c>
      <c r="BB79">
        <v>1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0.08</v>
      </c>
      <c r="BP79">
        <v>1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0.024</v>
      </c>
      <c r="BW79">
        <v>1</v>
      </c>
    </row>
    <row r="80" spans="1:75" ht="12.75">
      <c r="A80">
        <f>ROW(Source!A34)</f>
        <v>34</v>
      </c>
      <c r="B80">
        <v>11181863</v>
      </c>
      <c r="C80">
        <v>11181860</v>
      </c>
      <c r="D80">
        <v>1466783</v>
      </c>
      <c r="E80">
        <v>1</v>
      </c>
      <c r="F80">
        <v>1</v>
      </c>
      <c r="G80">
        <v>1</v>
      </c>
      <c r="H80">
        <v>2</v>
      </c>
      <c r="I80" t="s">
        <v>328</v>
      </c>
      <c r="J80" t="s">
        <v>329</v>
      </c>
      <c r="K80" t="s">
        <v>330</v>
      </c>
      <c r="L80">
        <v>1480</v>
      </c>
      <c r="N80">
        <v>1013</v>
      </c>
      <c r="O80" t="s">
        <v>331</v>
      </c>
      <c r="P80" t="s">
        <v>332</v>
      </c>
      <c r="Q80">
        <v>1</v>
      </c>
      <c r="Y80">
        <v>0.012</v>
      </c>
      <c r="AA80">
        <v>0</v>
      </c>
      <c r="AB80">
        <v>410.67</v>
      </c>
      <c r="AC80">
        <v>66.28</v>
      </c>
      <c r="AD80">
        <v>0</v>
      </c>
      <c r="AN80">
        <v>0</v>
      </c>
      <c r="AO80">
        <v>0</v>
      </c>
      <c r="AP80">
        <v>1</v>
      </c>
      <c r="AQ80">
        <v>1</v>
      </c>
      <c r="AR80">
        <v>0</v>
      </c>
      <c r="AT80">
        <v>0.04</v>
      </c>
      <c r="AU80" t="s">
        <v>28</v>
      </c>
      <c r="AV80">
        <v>0</v>
      </c>
      <c r="AW80">
        <v>2</v>
      </c>
      <c r="AX80">
        <v>11181871</v>
      </c>
      <c r="AY80">
        <v>1</v>
      </c>
      <c r="AZ80">
        <v>0</v>
      </c>
      <c r="BA80">
        <v>80</v>
      </c>
      <c r="BB80">
        <v>1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16.4268</v>
      </c>
      <c r="BL80">
        <v>2.6512000000000002</v>
      </c>
      <c r="BM80">
        <v>0</v>
      </c>
      <c r="BN80">
        <v>0</v>
      </c>
      <c r="BO80">
        <v>0</v>
      </c>
      <c r="BP80">
        <v>1</v>
      </c>
      <c r="BQ80">
        <v>0</v>
      </c>
      <c r="BR80">
        <v>4.92804</v>
      </c>
      <c r="BS80">
        <v>0.7953600000000001</v>
      </c>
      <c r="BT80">
        <v>0</v>
      </c>
      <c r="BU80">
        <v>0</v>
      </c>
      <c r="BV80">
        <v>0</v>
      </c>
      <c r="BW80">
        <v>1</v>
      </c>
    </row>
    <row r="81" spans="1:75" ht="12.75">
      <c r="A81">
        <f>ROW(Source!A34)</f>
        <v>34</v>
      </c>
      <c r="B81">
        <v>11181864</v>
      </c>
      <c r="C81">
        <v>11181860</v>
      </c>
      <c r="D81">
        <v>1471982</v>
      </c>
      <c r="E81">
        <v>1</v>
      </c>
      <c r="F81">
        <v>1</v>
      </c>
      <c r="G81">
        <v>1</v>
      </c>
      <c r="H81">
        <v>2</v>
      </c>
      <c r="I81" t="s">
        <v>337</v>
      </c>
      <c r="J81" t="s">
        <v>338</v>
      </c>
      <c r="K81" t="s">
        <v>339</v>
      </c>
      <c r="L81">
        <v>1480</v>
      </c>
      <c r="N81">
        <v>1013</v>
      </c>
      <c r="O81" t="s">
        <v>331</v>
      </c>
      <c r="P81" t="s">
        <v>332</v>
      </c>
      <c r="Q81">
        <v>1</v>
      </c>
      <c r="Y81">
        <v>0.012</v>
      </c>
      <c r="AA81">
        <v>0</v>
      </c>
      <c r="AB81">
        <v>290.01</v>
      </c>
      <c r="AC81">
        <v>104.55</v>
      </c>
      <c r="AD81">
        <v>0</v>
      </c>
      <c r="AN81">
        <v>0</v>
      </c>
      <c r="AO81">
        <v>0</v>
      </c>
      <c r="AP81">
        <v>1</v>
      </c>
      <c r="AQ81">
        <v>1</v>
      </c>
      <c r="AR81">
        <v>0</v>
      </c>
      <c r="AT81">
        <v>0.04</v>
      </c>
      <c r="AU81" t="s">
        <v>28</v>
      </c>
      <c r="AV81">
        <v>0</v>
      </c>
      <c r="AW81">
        <v>2</v>
      </c>
      <c r="AX81">
        <v>11181872</v>
      </c>
      <c r="AY81">
        <v>1</v>
      </c>
      <c r="AZ81">
        <v>0</v>
      </c>
      <c r="BA81">
        <v>81</v>
      </c>
      <c r="BB81">
        <v>1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11.6004</v>
      </c>
      <c r="BL81">
        <v>4.182</v>
      </c>
      <c r="BM81">
        <v>0</v>
      </c>
      <c r="BN81">
        <v>0</v>
      </c>
      <c r="BO81">
        <v>0</v>
      </c>
      <c r="BP81">
        <v>1</v>
      </c>
      <c r="BQ81">
        <v>0</v>
      </c>
      <c r="BR81">
        <v>3.48012</v>
      </c>
      <c r="BS81">
        <v>1.2546</v>
      </c>
      <c r="BT81">
        <v>0</v>
      </c>
      <c r="BU81">
        <v>0</v>
      </c>
      <c r="BV81">
        <v>0</v>
      </c>
      <c r="BW81">
        <v>1</v>
      </c>
    </row>
    <row r="82" spans="1:75" ht="12.75">
      <c r="A82">
        <f>ROW(Source!A34)</f>
        <v>34</v>
      </c>
      <c r="B82">
        <v>11181865</v>
      </c>
      <c r="C82">
        <v>11181860</v>
      </c>
      <c r="D82">
        <v>1400331</v>
      </c>
      <c r="E82">
        <v>1</v>
      </c>
      <c r="F82">
        <v>1</v>
      </c>
      <c r="G82">
        <v>1</v>
      </c>
      <c r="H82">
        <v>3</v>
      </c>
      <c r="I82" t="s">
        <v>417</v>
      </c>
      <c r="J82" t="s">
        <v>418</v>
      </c>
      <c r="K82" t="s">
        <v>419</v>
      </c>
      <c r="L82">
        <v>1348</v>
      </c>
      <c r="N82">
        <v>1009</v>
      </c>
      <c r="O82" t="s">
        <v>353</v>
      </c>
      <c r="P82" t="s">
        <v>353</v>
      </c>
      <c r="Q82">
        <v>1000</v>
      </c>
      <c r="Y82">
        <v>0</v>
      </c>
      <c r="AA82">
        <v>2861.52</v>
      </c>
      <c r="AB82">
        <v>0</v>
      </c>
      <c r="AC82">
        <v>0</v>
      </c>
      <c r="AD82">
        <v>0</v>
      </c>
      <c r="AN82">
        <v>0</v>
      </c>
      <c r="AO82">
        <v>0</v>
      </c>
      <c r="AP82">
        <v>1</v>
      </c>
      <c r="AQ82">
        <v>1</v>
      </c>
      <c r="AR82">
        <v>0</v>
      </c>
      <c r="AT82">
        <v>0.00315</v>
      </c>
      <c r="AU82" t="s">
        <v>27</v>
      </c>
      <c r="AV82">
        <v>0</v>
      </c>
      <c r="AW82">
        <v>2</v>
      </c>
      <c r="AX82">
        <v>11181873</v>
      </c>
      <c r="AY82">
        <v>1</v>
      </c>
      <c r="AZ82">
        <v>0</v>
      </c>
      <c r="BA82">
        <v>82</v>
      </c>
      <c r="BB82">
        <v>1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9.013788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1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</row>
    <row r="83" spans="1:75" ht="12.75">
      <c r="A83">
        <f>ROW(Source!A34)</f>
        <v>34</v>
      </c>
      <c r="B83">
        <v>11181866</v>
      </c>
      <c r="C83">
        <v>11181860</v>
      </c>
      <c r="D83">
        <v>1404489</v>
      </c>
      <c r="E83">
        <v>1</v>
      </c>
      <c r="F83">
        <v>1</v>
      </c>
      <c r="G83">
        <v>1</v>
      </c>
      <c r="H83">
        <v>3</v>
      </c>
      <c r="I83" t="s">
        <v>344</v>
      </c>
      <c r="J83" t="s">
        <v>345</v>
      </c>
      <c r="K83" t="s">
        <v>346</v>
      </c>
      <c r="L83">
        <v>1346</v>
      </c>
      <c r="N83">
        <v>1009</v>
      </c>
      <c r="O83" t="s">
        <v>343</v>
      </c>
      <c r="P83" t="s">
        <v>343</v>
      </c>
      <c r="Q83">
        <v>1</v>
      </c>
      <c r="Y83">
        <v>0</v>
      </c>
      <c r="AA83">
        <v>22.6</v>
      </c>
      <c r="AB83">
        <v>0</v>
      </c>
      <c r="AC83">
        <v>0</v>
      </c>
      <c r="AD83">
        <v>0</v>
      </c>
      <c r="AN83">
        <v>0</v>
      </c>
      <c r="AO83">
        <v>0</v>
      </c>
      <c r="AP83">
        <v>1</v>
      </c>
      <c r="AQ83">
        <v>1</v>
      </c>
      <c r="AR83">
        <v>0</v>
      </c>
      <c r="AT83">
        <v>1.5</v>
      </c>
      <c r="AU83" t="s">
        <v>27</v>
      </c>
      <c r="AV83">
        <v>0</v>
      </c>
      <c r="AW83">
        <v>2</v>
      </c>
      <c r="AX83">
        <v>11181874</v>
      </c>
      <c r="AY83">
        <v>1</v>
      </c>
      <c r="AZ83">
        <v>0</v>
      </c>
      <c r="BA83">
        <v>83</v>
      </c>
      <c r="BB83">
        <v>1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33.9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1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</row>
    <row r="84" spans="1:75" ht="12.75">
      <c r="A84">
        <f>ROW(Source!A34)</f>
        <v>34</v>
      </c>
      <c r="B84">
        <v>11181867</v>
      </c>
      <c r="C84">
        <v>11181860</v>
      </c>
      <c r="D84">
        <v>1444120</v>
      </c>
      <c r="E84">
        <v>1</v>
      </c>
      <c r="F84">
        <v>1</v>
      </c>
      <c r="G84">
        <v>1</v>
      </c>
      <c r="H84">
        <v>3</v>
      </c>
      <c r="I84" t="s">
        <v>420</v>
      </c>
      <c r="J84" t="s">
        <v>421</v>
      </c>
      <c r="K84" t="s">
        <v>422</v>
      </c>
      <c r="L84">
        <v>1354</v>
      </c>
      <c r="N84">
        <v>1010</v>
      </c>
      <c r="O84" t="s">
        <v>24</v>
      </c>
      <c r="P84" t="s">
        <v>24</v>
      </c>
      <c r="Q84">
        <v>1</v>
      </c>
      <c r="Y84">
        <v>0</v>
      </c>
      <c r="AA84">
        <v>3.25</v>
      </c>
      <c r="AB84">
        <v>0</v>
      </c>
      <c r="AC84">
        <v>0</v>
      </c>
      <c r="AD84">
        <v>0</v>
      </c>
      <c r="AN84">
        <v>2</v>
      </c>
      <c r="AO84">
        <v>0</v>
      </c>
      <c r="AP84">
        <v>1</v>
      </c>
      <c r="AQ84">
        <v>1</v>
      </c>
      <c r="AR84">
        <v>0</v>
      </c>
      <c r="AT84">
        <v>102</v>
      </c>
      <c r="AU84" t="s">
        <v>27</v>
      </c>
      <c r="AV84">
        <v>0</v>
      </c>
      <c r="AW84">
        <v>2</v>
      </c>
      <c r="AX84">
        <v>11181875</v>
      </c>
      <c r="AY84">
        <v>1</v>
      </c>
      <c r="AZ84">
        <v>0</v>
      </c>
      <c r="BA84">
        <v>84</v>
      </c>
      <c r="BB84">
        <v>1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331.5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1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</row>
    <row r="85" spans="1:75" ht="12.75">
      <c r="A85">
        <f>ROW(Source!A34)</f>
        <v>34</v>
      </c>
      <c r="B85">
        <v>11181868</v>
      </c>
      <c r="C85">
        <v>11181860</v>
      </c>
      <c r="D85">
        <v>1459071</v>
      </c>
      <c r="E85">
        <v>1</v>
      </c>
      <c r="F85">
        <v>1</v>
      </c>
      <c r="G85">
        <v>1</v>
      </c>
      <c r="H85">
        <v>3</v>
      </c>
      <c r="I85" t="s">
        <v>372</v>
      </c>
      <c r="J85" t="s">
        <v>373</v>
      </c>
      <c r="K85" t="s">
        <v>374</v>
      </c>
      <c r="L85">
        <v>1346</v>
      </c>
      <c r="N85">
        <v>1009</v>
      </c>
      <c r="O85" t="s">
        <v>343</v>
      </c>
      <c r="P85" t="s">
        <v>343</v>
      </c>
      <c r="Q85">
        <v>1</v>
      </c>
      <c r="Y85">
        <v>0</v>
      </c>
      <c r="AA85">
        <v>146.06</v>
      </c>
      <c r="AB85">
        <v>0</v>
      </c>
      <c r="AC85">
        <v>0</v>
      </c>
      <c r="AD85">
        <v>0</v>
      </c>
      <c r="AN85">
        <v>0</v>
      </c>
      <c r="AO85">
        <v>0</v>
      </c>
      <c r="AP85">
        <v>1</v>
      </c>
      <c r="AQ85">
        <v>1</v>
      </c>
      <c r="AR85">
        <v>0</v>
      </c>
      <c r="AT85">
        <v>0.42</v>
      </c>
      <c r="AU85" t="s">
        <v>27</v>
      </c>
      <c r="AV85">
        <v>0</v>
      </c>
      <c r="AW85">
        <v>2</v>
      </c>
      <c r="AX85">
        <v>11181876</v>
      </c>
      <c r="AY85">
        <v>1</v>
      </c>
      <c r="AZ85">
        <v>0</v>
      </c>
      <c r="BA85">
        <v>85</v>
      </c>
      <c r="BB85">
        <v>1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61.3452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1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</row>
    <row r="86" spans="1:75" ht="12.75">
      <c r="A86">
        <f>ROW(Source!A35)</f>
        <v>35</v>
      </c>
      <c r="B86">
        <v>11181878</v>
      </c>
      <c r="C86">
        <v>11181877</v>
      </c>
      <c r="D86">
        <v>121651</v>
      </c>
      <c r="E86">
        <v>1</v>
      </c>
      <c r="F86">
        <v>1</v>
      </c>
      <c r="G86">
        <v>1</v>
      </c>
      <c r="H86">
        <v>1</v>
      </c>
      <c r="I86" t="s">
        <v>323</v>
      </c>
      <c r="K86" t="s">
        <v>324</v>
      </c>
      <c r="L86">
        <v>1369</v>
      </c>
      <c r="N86">
        <v>1013</v>
      </c>
      <c r="O86" t="s">
        <v>325</v>
      </c>
      <c r="P86" t="s">
        <v>325</v>
      </c>
      <c r="Q86">
        <v>1</v>
      </c>
      <c r="Y86">
        <v>9.66</v>
      </c>
      <c r="AA86">
        <v>0</v>
      </c>
      <c r="AB86">
        <v>0</v>
      </c>
      <c r="AC86">
        <v>0</v>
      </c>
      <c r="AD86">
        <v>51.24</v>
      </c>
      <c r="AN86">
        <v>0</v>
      </c>
      <c r="AO86">
        <v>0</v>
      </c>
      <c r="AP86">
        <v>1</v>
      </c>
      <c r="AQ86">
        <v>1</v>
      </c>
      <c r="AR86">
        <v>0</v>
      </c>
      <c r="AT86">
        <v>32.2</v>
      </c>
      <c r="AU86" t="s">
        <v>28</v>
      </c>
      <c r="AV86">
        <v>1</v>
      </c>
      <c r="AW86">
        <v>2</v>
      </c>
      <c r="AX86">
        <v>11181884</v>
      </c>
      <c r="AY86">
        <v>1</v>
      </c>
      <c r="AZ86">
        <v>0</v>
      </c>
      <c r="BA86">
        <v>86</v>
      </c>
      <c r="BB86">
        <v>1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1649.928</v>
      </c>
      <c r="BN86">
        <v>32.2</v>
      </c>
      <c r="BO86">
        <v>0</v>
      </c>
      <c r="BP86">
        <v>1</v>
      </c>
      <c r="BQ86">
        <v>0</v>
      </c>
      <c r="BR86">
        <v>0</v>
      </c>
      <c r="BS86">
        <v>0</v>
      </c>
      <c r="BT86">
        <v>494.9784</v>
      </c>
      <c r="BU86">
        <v>9.66</v>
      </c>
      <c r="BV86">
        <v>0</v>
      </c>
      <c r="BW86">
        <v>1</v>
      </c>
    </row>
    <row r="87" spans="1:75" ht="12.75">
      <c r="A87">
        <f>ROW(Source!A35)</f>
        <v>35</v>
      </c>
      <c r="B87">
        <v>11181879</v>
      </c>
      <c r="C87">
        <v>11181877</v>
      </c>
      <c r="D87">
        <v>121548</v>
      </c>
      <c r="E87">
        <v>1</v>
      </c>
      <c r="F87">
        <v>1</v>
      </c>
      <c r="G87">
        <v>1</v>
      </c>
      <c r="H87">
        <v>1</v>
      </c>
      <c r="I87" t="s">
        <v>34</v>
      </c>
      <c r="K87" t="s">
        <v>326</v>
      </c>
      <c r="L87">
        <v>608254</v>
      </c>
      <c r="N87">
        <v>1013</v>
      </c>
      <c r="O87" t="s">
        <v>327</v>
      </c>
      <c r="P87" t="s">
        <v>327</v>
      </c>
      <c r="Q87">
        <v>1</v>
      </c>
      <c r="Y87">
        <v>0.024</v>
      </c>
      <c r="AA87">
        <v>0</v>
      </c>
      <c r="AB87">
        <v>0</v>
      </c>
      <c r="AC87">
        <v>0</v>
      </c>
      <c r="AD87">
        <v>0</v>
      </c>
      <c r="AN87">
        <v>0</v>
      </c>
      <c r="AO87">
        <v>0</v>
      </c>
      <c r="AP87">
        <v>1</v>
      </c>
      <c r="AQ87">
        <v>1</v>
      </c>
      <c r="AR87">
        <v>0</v>
      </c>
      <c r="AT87">
        <v>0.08</v>
      </c>
      <c r="AU87" t="s">
        <v>28</v>
      </c>
      <c r="AV87">
        <v>2</v>
      </c>
      <c r="AW87">
        <v>2</v>
      </c>
      <c r="AX87">
        <v>11181885</v>
      </c>
      <c r="AY87">
        <v>1</v>
      </c>
      <c r="AZ87">
        <v>0</v>
      </c>
      <c r="BA87">
        <v>87</v>
      </c>
      <c r="BB87">
        <v>1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0.08</v>
      </c>
      <c r="BP87">
        <v>1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0.024</v>
      </c>
      <c r="BW87">
        <v>1</v>
      </c>
    </row>
    <row r="88" spans="1:75" ht="12.75">
      <c r="A88">
        <f>ROW(Source!A35)</f>
        <v>35</v>
      </c>
      <c r="B88">
        <v>11181880</v>
      </c>
      <c r="C88">
        <v>11181877</v>
      </c>
      <c r="D88">
        <v>1466783</v>
      </c>
      <c r="E88">
        <v>1</v>
      </c>
      <c r="F88">
        <v>1</v>
      </c>
      <c r="G88">
        <v>1</v>
      </c>
      <c r="H88">
        <v>2</v>
      </c>
      <c r="I88" t="s">
        <v>328</v>
      </c>
      <c r="J88" t="s">
        <v>329</v>
      </c>
      <c r="K88" t="s">
        <v>330</v>
      </c>
      <c r="L88">
        <v>1480</v>
      </c>
      <c r="N88">
        <v>1013</v>
      </c>
      <c r="O88" t="s">
        <v>331</v>
      </c>
      <c r="P88" t="s">
        <v>332</v>
      </c>
      <c r="Q88">
        <v>1</v>
      </c>
      <c r="Y88">
        <v>0.012</v>
      </c>
      <c r="AA88">
        <v>0</v>
      </c>
      <c r="AB88">
        <v>410.67</v>
      </c>
      <c r="AC88">
        <v>66.28</v>
      </c>
      <c r="AD88">
        <v>0</v>
      </c>
      <c r="AN88">
        <v>0</v>
      </c>
      <c r="AO88">
        <v>0</v>
      </c>
      <c r="AP88">
        <v>1</v>
      </c>
      <c r="AQ88">
        <v>1</v>
      </c>
      <c r="AR88">
        <v>0</v>
      </c>
      <c r="AT88">
        <v>0.04</v>
      </c>
      <c r="AU88" t="s">
        <v>28</v>
      </c>
      <c r="AV88">
        <v>0</v>
      </c>
      <c r="AW88">
        <v>2</v>
      </c>
      <c r="AX88">
        <v>11181886</v>
      </c>
      <c r="AY88">
        <v>1</v>
      </c>
      <c r="AZ88">
        <v>0</v>
      </c>
      <c r="BA88">
        <v>88</v>
      </c>
      <c r="BB88">
        <v>1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16.4268</v>
      </c>
      <c r="BL88">
        <v>2.6512000000000002</v>
      </c>
      <c r="BM88">
        <v>0</v>
      </c>
      <c r="BN88">
        <v>0</v>
      </c>
      <c r="BO88">
        <v>0</v>
      </c>
      <c r="BP88">
        <v>1</v>
      </c>
      <c r="BQ88">
        <v>0</v>
      </c>
      <c r="BR88">
        <v>4.92804</v>
      </c>
      <c r="BS88">
        <v>0.7953600000000001</v>
      </c>
      <c r="BT88">
        <v>0</v>
      </c>
      <c r="BU88">
        <v>0</v>
      </c>
      <c r="BV88">
        <v>0</v>
      </c>
      <c r="BW88">
        <v>1</v>
      </c>
    </row>
    <row r="89" spans="1:75" ht="12.75">
      <c r="A89">
        <f>ROW(Source!A35)</f>
        <v>35</v>
      </c>
      <c r="B89">
        <v>11181881</v>
      </c>
      <c r="C89">
        <v>11181877</v>
      </c>
      <c r="D89">
        <v>1471982</v>
      </c>
      <c r="E89">
        <v>1</v>
      </c>
      <c r="F89">
        <v>1</v>
      </c>
      <c r="G89">
        <v>1</v>
      </c>
      <c r="H89">
        <v>2</v>
      </c>
      <c r="I89" t="s">
        <v>337</v>
      </c>
      <c r="J89" t="s">
        <v>338</v>
      </c>
      <c r="K89" t="s">
        <v>339</v>
      </c>
      <c r="L89">
        <v>1480</v>
      </c>
      <c r="N89">
        <v>1013</v>
      </c>
      <c r="O89" t="s">
        <v>331</v>
      </c>
      <c r="P89" t="s">
        <v>332</v>
      </c>
      <c r="Q89">
        <v>1</v>
      </c>
      <c r="Y89">
        <v>0.012</v>
      </c>
      <c r="AA89">
        <v>0</v>
      </c>
      <c r="AB89">
        <v>290.01</v>
      </c>
      <c r="AC89">
        <v>104.55</v>
      </c>
      <c r="AD89">
        <v>0</v>
      </c>
      <c r="AN89">
        <v>0</v>
      </c>
      <c r="AO89">
        <v>0</v>
      </c>
      <c r="AP89">
        <v>1</v>
      </c>
      <c r="AQ89">
        <v>1</v>
      </c>
      <c r="AR89">
        <v>0</v>
      </c>
      <c r="AT89">
        <v>0.04</v>
      </c>
      <c r="AU89" t="s">
        <v>28</v>
      </c>
      <c r="AV89">
        <v>0</v>
      </c>
      <c r="AW89">
        <v>2</v>
      </c>
      <c r="AX89">
        <v>11181887</v>
      </c>
      <c r="AY89">
        <v>1</v>
      </c>
      <c r="AZ89">
        <v>0</v>
      </c>
      <c r="BA89">
        <v>89</v>
      </c>
      <c r="BB89">
        <v>1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11.6004</v>
      </c>
      <c r="BL89">
        <v>4.182</v>
      </c>
      <c r="BM89">
        <v>0</v>
      </c>
      <c r="BN89">
        <v>0</v>
      </c>
      <c r="BO89">
        <v>0</v>
      </c>
      <c r="BP89">
        <v>1</v>
      </c>
      <c r="BQ89">
        <v>0</v>
      </c>
      <c r="BR89">
        <v>3.48012</v>
      </c>
      <c r="BS89">
        <v>1.2546</v>
      </c>
      <c r="BT89">
        <v>0</v>
      </c>
      <c r="BU89">
        <v>0</v>
      </c>
      <c r="BV89">
        <v>0</v>
      </c>
      <c r="BW89">
        <v>1</v>
      </c>
    </row>
    <row r="90" spans="1:75" ht="12.75">
      <c r="A90">
        <f>ROW(Source!A35)</f>
        <v>35</v>
      </c>
      <c r="B90">
        <v>11181882</v>
      </c>
      <c r="C90">
        <v>11181877</v>
      </c>
      <c r="D90">
        <v>1400331</v>
      </c>
      <c r="E90">
        <v>1</v>
      </c>
      <c r="F90">
        <v>1</v>
      </c>
      <c r="G90">
        <v>1</v>
      </c>
      <c r="H90">
        <v>3</v>
      </c>
      <c r="I90" t="s">
        <v>417</v>
      </c>
      <c r="J90" t="s">
        <v>418</v>
      </c>
      <c r="K90" t="s">
        <v>419</v>
      </c>
      <c r="L90">
        <v>1348</v>
      </c>
      <c r="N90">
        <v>1009</v>
      </c>
      <c r="O90" t="s">
        <v>353</v>
      </c>
      <c r="P90" t="s">
        <v>353</v>
      </c>
      <c r="Q90">
        <v>1000</v>
      </c>
      <c r="Y90">
        <v>0</v>
      </c>
      <c r="AA90">
        <v>2861.52</v>
      </c>
      <c r="AB90">
        <v>0</v>
      </c>
      <c r="AC90">
        <v>0</v>
      </c>
      <c r="AD90">
        <v>0</v>
      </c>
      <c r="AN90">
        <v>0</v>
      </c>
      <c r="AO90">
        <v>0</v>
      </c>
      <c r="AP90">
        <v>1</v>
      </c>
      <c r="AQ90">
        <v>1</v>
      </c>
      <c r="AR90">
        <v>0</v>
      </c>
      <c r="AT90">
        <v>0.00315</v>
      </c>
      <c r="AU90" t="s">
        <v>27</v>
      </c>
      <c r="AV90">
        <v>0</v>
      </c>
      <c r="AW90">
        <v>2</v>
      </c>
      <c r="AX90">
        <v>11181888</v>
      </c>
      <c r="AY90">
        <v>1</v>
      </c>
      <c r="AZ90">
        <v>0</v>
      </c>
      <c r="BA90">
        <v>90</v>
      </c>
      <c r="BB90">
        <v>1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9.013788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1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</row>
    <row r="91" spans="1:75" ht="12.75">
      <c r="A91">
        <f>ROW(Source!A35)</f>
        <v>35</v>
      </c>
      <c r="B91">
        <v>11181883</v>
      </c>
      <c r="C91">
        <v>11181877</v>
      </c>
      <c r="D91">
        <v>1444120</v>
      </c>
      <c r="E91">
        <v>1</v>
      </c>
      <c r="F91">
        <v>1</v>
      </c>
      <c r="G91">
        <v>1</v>
      </c>
      <c r="H91">
        <v>3</v>
      </c>
      <c r="I91" t="s">
        <v>420</v>
      </c>
      <c r="J91" t="s">
        <v>421</v>
      </c>
      <c r="K91" t="s">
        <v>422</v>
      </c>
      <c r="L91">
        <v>1354</v>
      </c>
      <c r="N91">
        <v>1010</v>
      </c>
      <c r="O91" t="s">
        <v>24</v>
      </c>
      <c r="P91" t="s">
        <v>24</v>
      </c>
      <c r="Q91">
        <v>1</v>
      </c>
      <c r="Y91">
        <v>0</v>
      </c>
      <c r="AA91">
        <v>3.25</v>
      </c>
      <c r="AB91">
        <v>0</v>
      </c>
      <c r="AC91">
        <v>0</v>
      </c>
      <c r="AD91">
        <v>0</v>
      </c>
      <c r="AN91">
        <v>2</v>
      </c>
      <c r="AO91">
        <v>0</v>
      </c>
      <c r="AP91">
        <v>1</v>
      </c>
      <c r="AQ91">
        <v>1</v>
      </c>
      <c r="AR91">
        <v>0</v>
      </c>
      <c r="AT91">
        <v>102</v>
      </c>
      <c r="AU91" t="s">
        <v>27</v>
      </c>
      <c r="AV91">
        <v>0</v>
      </c>
      <c r="AW91">
        <v>2</v>
      </c>
      <c r="AX91">
        <v>11181889</v>
      </c>
      <c r="AY91">
        <v>1</v>
      </c>
      <c r="AZ91">
        <v>0</v>
      </c>
      <c r="BA91">
        <v>91</v>
      </c>
      <c r="BB91">
        <v>1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331.5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1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</row>
    <row r="92" spans="1:75" ht="12.75">
      <c r="A92">
        <f>ROW(Source!A36)</f>
        <v>36</v>
      </c>
      <c r="B92">
        <v>11181891</v>
      </c>
      <c r="C92">
        <v>11181890</v>
      </c>
      <c r="D92">
        <v>121651</v>
      </c>
      <c r="E92">
        <v>1</v>
      </c>
      <c r="F92">
        <v>1</v>
      </c>
      <c r="G92">
        <v>1</v>
      </c>
      <c r="H92">
        <v>1</v>
      </c>
      <c r="I92" t="s">
        <v>323</v>
      </c>
      <c r="K92" t="s">
        <v>324</v>
      </c>
      <c r="L92">
        <v>1369</v>
      </c>
      <c r="N92">
        <v>1013</v>
      </c>
      <c r="O92" t="s">
        <v>325</v>
      </c>
      <c r="P92" t="s">
        <v>325</v>
      </c>
      <c r="Q92">
        <v>1</v>
      </c>
      <c r="Y92">
        <v>9.84</v>
      </c>
      <c r="AA92">
        <v>0</v>
      </c>
      <c r="AB92">
        <v>0</v>
      </c>
      <c r="AC92">
        <v>0</v>
      </c>
      <c r="AD92">
        <v>51.24</v>
      </c>
      <c r="AN92">
        <v>0</v>
      </c>
      <c r="AO92">
        <v>0</v>
      </c>
      <c r="AP92">
        <v>1</v>
      </c>
      <c r="AQ92">
        <v>1</v>
      </c>
      <c r="AR92">
        <v>0</v>
      </c>
      <c r="AT92">
        <v>32.8</v>
      </c>
      <c r="AU92" t="s">
        <v>28</v>
      </c>
      <c r="AV92">
        <v>1</v>
      </c>
      <c r="AW92">
        <v>2</v>
      </c>
      <c r="AX92">
        <v>11181897</v>
      </c>
      <c r="AY92">
        <v>1</v>
      </c>
      <c r="AZ92">
        <v>0</v>
      </c>
      <c r="BA92">
        <v>92</v>
      </c>
      <c r="BB92">
        <v>1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1680.672</v>
      </c>
      <c r="BN92">
        <v>32.8</v>
      </c>
      <c r="BO92">
        <v>0</v>
      </c>
      <c r="BP92">
        <v>1</v>
      </c>
      <c r="BQ92">
        <v>0</v>
      </c>
      <c r="BR92">
        <v>0</v>
      </c>
      <c r="BS92">
        <v>0</v>
      </c>
      <c r="BT92">
        <v>504.2015999999999</v>
      </c>
      <c r="BU92">
        <v>9.84</v>
      </c>
      <c r="BV92">
        <v>0</v>
      </c>
      <c r="BW92">
        <v>1</v>
      </c>
    </row>
    <row r="93" spans="1:75" ht="12.75">
      <c r="A93">
        <f>ROW(Source!A36)</f>
        <v>36</v>
      </c>
      <c r="B93">
        <v>11181892</v>
      </c>
      <c r="C93">
        <v>11181890</v>
      </c>
      <c r="D93">
        <v>121548</v>
      </c>
      <c r="E93">
        <v>1</v>
      </c>
      <c r="F93">
        <v>1</v>
      </c>
      <c r="G93">
        <v>1</v>
      </c>
      <c r="H93">
        <v>1</v>
      </c>
      <c r="I93" t="s">
        <v>34</v>
      </c>
      <c r="K93" t="s">
        <v>326</v>
      </c>
      <c r="L93">
        <v>608254</v>
      </c>
      <c r="N93">
        <v>1013</v>
      </c>
      <c r="O93" t="s">
        <v>327</v>
      </c>
      <c r="P93" t="s">
        <v>327</v>
      </c>
      <c r="Q93">
        <v>1</v>
      </c>
      <c r="Y93">
        <v>0.024</v>
      </c>
      <c r="AA93">
        <v>0</v>
      </c>
      <c r="AB93">
        <v>0</v>
      </c>
      <c r="AC93">
        <v>0</v>
      </c>
      <c r="AD93">
        <v>0</v>
      </c>
      <c r="AN93">
        <v>0</v>
      </c>
      <c r="AO93">
        <v>0</v>
      </c>
      <c r="AP93">
        <v>1</v>
      </c>
      <c r="AQ93">
        <v>1</v>
      </c>
      <c r="AR93">
        <v>0</v>
      </c>
      <c r="AT93">
        <v>0.08</v>
      </c>
      <c r="AU93" t="s">
        <v>28</v>
      </c>
      <c r="AV93">
        <v>2</v>
      </c>
      <c r="AW93">
        <v>2</v>
      </c>
      <c r="AX93">
        <v>11181898</v>
      </c>
      <c r="AY93">
        <v>1</v>
      </c>
      <c r="AZ93">
        <v>0</v>
      </c>
      <c r="BA93">
        <v>93</v>
      </c>
      <c r="BB93">
        <v>1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0.08</v>
      </c>
      <c r="BP93">
        <v>1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0.024</v>
      </c>
      <c r="BW93">
        <v>1</v>
      </c>
    </row>
    <row r="94" spans="1:75" ht="12.75">
      <c r="A94">
        <f>ROW(Source!A36)</f>
        <v>36</v>
      </c>
      <c r="B94">
        <v>11181893</v>
      </c>
      <c r="C94">
        <v>11181890</v>
      </c>
      <c r="D94">
        <v>1466783</v>
      </c>
      <c r="E94">
        <v>1</v>
      </c>
      <c r="F94">
        <v>1</v>
      </c>
      <c r="G94">
        <v>1</v>
      </c>
      <c r="H94">
        <v>2</v>
      </c>
      <c r="I94" t="s">
        <v>328</v>
      </c>
      <c r="J94" t="s">
        <v>329</v>
      </c>
      <c r="K94" t="s">
        <v>330</v>
      </c>
      <c r="L94">
        <v>1480</v>
      </c>
      <c r="N94">
        <v>1013</v>
      </c>
      <c r="O94" t="s">
        <v>331</v>
      </c>
      <c r="P94" t="s">
        <v>332</v>
      </c>
      <c r="Q94">
        <v>1</v>
      </c>
      <c r="Y94">
        <v>0.012</v>
      </c>
      <c r="AA94">
        <v>0</v>
      </c>
      <c r="AB94">
        <v>410.67</v>
      </c>
      <c r="AC94">
        <v>66.28</v>
      </c>
      <c r="AD94">
        <v>0</v>
      </c>
      <c r="AN94">
        <v>0</v>
      </c>
      <c r="AO94">
        <v>0</v>
      </c>
      <c r="AP94">
        <v>1</v>
      </c>
      <c r="AQ94">
        <v>1</v>
      </c>
      <c r="AR94">
        <v>0</v>
      </c>
      <c r="AT94">
        <v>0.04</v>
      </c>
      <c r="AU94" t="s">
        <v>28</v>
      </c>
      <c r="AV94">
        <v>0</v>
      </c>
      <c r="AW94">
        <v>2</v>
      </c>
      <c r="AX94">
        <v>11181899</v>
      </c>
      <c r="AY94">
        <v>1</v>
      </c>
      <c r="AZ94">
        <v>0</v>
      </c>
      <c r="BA94">
        <v>94</v>
      </c>
      <c r="BB94">
        <v>1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16.4268</v>
      </c>
      <c r="BL94">
        <v>2.6512000000000002</v>
      </c>
      <c r="BM94">
        <v>0</v>
      </c>
      <c r="BN94">
        <v>0</v>
      </c>
      <c r="BO94">
        <v>0</v>
      </c>
      <c r="BP94">
        <v>1</v>
      </c>
      <c r="BQ94">
        <v>0</v>
      </c>
      <c r="BR94">
        <v>4.92804</v>
      </c>
      <c r="BS94">
        <v>0.7953600000000001</v>
      </c>
      <c r="BT94">
        <v>0</v>
      </c>
      <c r="BU94">
        <v>0</v>
      </c>
      <c r="BV94">
        <v>0</v>
      </c>
      <c r="BW94">
        <v>1</v>
      </c>
    </row>
    <row r="95" spans="1:75" ht="12.75">
      <c r="A95">
        <f>ROW(Source!A36)</f>
        <v>36</v>
      </c>
      <c r="B95">
        <v>11181894</v>
      </c>
      <c r="C95">
        <v>11181890</v>
      </c>
      <c r="D95">
        <v>1471982</v>
      </c>
      <c r="E95">
        <v>1</v>
      </c>
      <c r="F95">
        <v>1</v>
      </c>
      <c r="G95">
        <v>1</v>
      </c>
      <c r="H95">
        <v>2</v>
      </c>
      <c r="I95" t="s">
        <v>337</v>
      </c>
      <c r="J95" t="s">
        <v>338</v>
      </c>
      <c r="K95" t="s">
        <v>339</v>
      </c>
      <c r="L95">
        <v>1480</v>
      </c>
      <c r="N95">
        <v>1013</v>
      </c>
      <c r="O95" t="s">
        <v>331</v>
      </c>
      <c r="P95" t="s">
        <v>332</v>
      </c>
      <c r="Q95">
        <v>1</v>
      </c>
      <c r="Y95">
        <v>0.012</v>
      </c>
      <c r="AA95">
        <v>0</v>
      </c>
      <c r="AB95">
        <v>290.01</v>
      </c>
      <c r="AC95">
        <v>104.55</v>
      </c>
      <c r="AD95">
        <v>0</v>
      </c>
      <c r="AN95">
        <v>0</v>
      </c>
      <c r="AO95">
        <v>0</v>
      </c>
      <c r="AP95">
        <v>1</v>
      </c>
      <c r="AQ95">
        <v>1</v>
      </c>
      <c r="AR95">
        <v>0</v>
      </c>
      <c r="AT95">
        <v>0.04</v>
      </c>
      <c r="AU95" t="s">
        <v>28</v>
      </c>
      <c r="AV95">
        <v>0</v>
      </c>
      <c r="AW95">
        <v>2</v>
      </c>
      <c r="AX95">
        <v>11181900</v>
      </c>
      <c r="AY95">
        <v>1</v>
      </c>
      <c r="AZ95">
        <v>0</v>
      </c>
      <c r="BA95">
        <v>95</v>
      </c>
      <c r="BB95">
        <v>1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11.6004</v>
      </c>
      <c r="BL95">
        <v>4.182</v>
      </c>
      <c r="BM95">
        <v>0</v>
      </c>
      <c r="BN95">
        <v>0</v>
      </c>
      <c r="BO95">
        <v>0</v>
      </c>
      <c r="BP95">
        <v>1</v>
      </c>
      <c r="BQ95">
        <v>0</v>
      </c>
      <c r="BR95">
        <v>3.48012</v>
      </c>
      <c r="BS95">
        <v>1.2546</v>
      </c>
      <c r="BT95">
        <v>0</v>
      </c>
      <c r="BU95">
        <v>0</v>
      </c>
      <c r="BV95">
        <v>0</v>
      </c>
      <c r="BW95">
        <v>1</v>
      </c>
    </row>
    <row r="96" spans="1:75" ht="12.75">
      <c r="A96">
        <f>ROW(Source!A36)</f>
        <v>36</v>
      </c>
      <c r="B96">
        <v>11181895</v>
      </c>
      <c r="C96">
        <v>11181890</v>
      </c>
      <c r="D96">
        <v>1400331</v>
      </c>
      <c r="E96">
        <v>1</v>
      </c>
      <c r="F96">
        <v>1</v>
      </c>
      <c r="G96">
        <v>1</v>
      </c>
      <c r="H96">
        <v>3</v>
      </c>
      <c r="I96" t="s">
        <v>417</v>
      </c>
      <c r="J96" t="s">
        <v>418</v>
      </c>
      <c r="K96" t="s">
        <v>419</v>
      </c>
      <c r="L96">
        <v>1348</v>
      </c>
      <c r="N96">
        <v>1009</v>
      </c>
      <c r="O96" t="s">
        <v>353</v>
      </c>
      <c r="P96" t="s">
        <v>353</v>
      </c>
      <c r="Q96">
        <v>1000</v>
      </c>
      <c r="Y96">
        <v>0</v>
      </c>
      <c r="AA96">
        <v>2861.52</v>
      </c>
      <c r="AB96">
        <v>0</v>
      </c>
      <c r="AC96">
        <v>0</v>
      </c>
      <c r="AD96">
        <v>0</v>
      </c>
      <c r="AN96">
        <v>0</v>
      </c>
      <c r="AO96">
        <v>0</v>
      </c>
      <c r="AP96">
        <v>1</v>
      </c>
      <c r="AQ96">
        <v>1</v>
      </c>
      <c r="AR96">
        <v>0</v>
      </c>
      <c r="AT96">
        <v>0.00315</v>
      </c>
      <c r="AU96" t="s">
        <v>27</v>
      </c>
      <c r="AV96">
        <v>0</v>
      </c>
      <c r="AW96">
        <v>2</v>
      </c>
      <c r="AX96">
        <v>11181901</v>
      </c>
      <c r="AY96">
        <v>1</v>
      </c>
      <c r="AZ96">
        <v>0</v>
      </c>
      <c r="BA96">
        <v>96</v>
      </c>
      <c r="BB96">
        <v>1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9.013788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1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</row>
    <row r="97" spans="1:75" ht="12.75">
      <c r="A97">
        <f>ROW(Source!A36)</f>
        <v>36</v>
      </c>
      <c r="B97">
        <v>11181896</v>
      </c>
      <c r="C97">
        <v>11181890</v>
      </c>
      <c r="D97">
        <v>1444120</v>
      </c>
      <c r="E97">
        <v>1</v>
      </c>
      <c r="F97">
        <v>1</v>
      </c>
      <c r="G97">
        <v>1</v>
      </c>
      <c r="H97">
        <v>3</v>
      </c>
      <c r="I97" t="s">
        <v>420</v>
      </c>
      <c r="J97" t="s">
        <v>421</v>
      </c>
      <c r="K97" t="s">
        <v>422</v>
      </c>
      <c r="L97">
        <v>1354</v>
      </c>
      <c r="N97">
        <v>1010</v>
      </c>
      <c r="O97" t="s">
        <v>24</v>
      </c>
      <c r="P97" t="s">
        <v>24</v>
      </c>
      <c r="Q97">
        <v>1</v>
      </c>
      <c r="Y97">
        <v>0</v>
      </c>
      <c r="AA97">
        <v>3.25</v>
      </c>
      <c r="AB97">
        <v>0</v>
      </c>
      <c r="AC97">
        <v>0</v>
      </c>
      <c r="AD97">
        <v>0</v>
      </c>
      <c r="AN97">
        <v>2</v>
      </c>
      <c r="AO97">
        <v>0</v>
      </c>
      <c r="AP97">
        <v>1</v>
      </c>
      <c r="AQ97">
        <v>1</v>
      </c>
      <c r="AR97">
        <v>0</v>
      </c>
      <c r="AT97">
        <v>102</v>
      </c>
      <c r="AU97" t="s">
        <v>27</v>
      </c>
      <c r="AV97">
        <v>0</v>
      </c>
      <c r="AW97">
        <v>2</v>
      </c>
      <c r="AX97">
        <v>11181902</v>
      </c>
      <c r="AY97">
        <v>1</v>
      </c>
      <c r="AZ97">
        <v>0</v>
      </c>
      <c r="BA97">
        <v>97</v>
      </c>
      <c r="BB97">
        <v>1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331.5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1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</row>
    <row r="98" spans="1:75" ht="12.75">
      <c r="A98">
        <f>ROW(Source!A37)</f>
        <v>37</v>
      </c>
      <c r="B98">
        <v>11181904</v>
      </c>
      <c r="C98">
        <v>11181903</v>
      </c>
      <c r="D98">
        <v>121651</v>
      </c>
      <c r="E98">
        <v>1</v>
      </c>
      <c r="F98">
        <v>1</v>
      </c>
      <c r="G98">
        <v>1</v>
      </c>
      <c r="H98">
        <v>1</v>
      </c>
      <c r="I98" t="s">
        <v>323</v>
      </c>
      <c r="K98" t="s">
        <v>324</v>
      </c>
      <c r="L98">
        <v>1369</v>
      </c>
      <c r="N98">
        <v>1013</v>
      </c>
      <c r="O98" t="s">
        <v>325</v>
      </c>
      <c r="P98" t="s">
        <v>325</v>
      </c>
      <c r="Q98">
        <v>1</v>
      </c>
      <c r="Y98">
        <v>26.49</v>
      </c>
      <c r="AA98">
        <v>0</v>
      </c>
      <c r="AB98">
        <v>0</v>
      </c>
      <c r="AC98">
        <v>0</v>
      </c>
      <c r="AD98">
        <v>51.24</v>
      </c>
      <c r="AN98">
        <v>0</v>
      </c>
      <c r="AO98">
        <v>0</v>
      </c>
      <c r="AP98">
        <v>1</v>
      </c>
      <c r="AQ98">
        <v>1</v>
      </c>
      <c r="AR98">
        <v>0</v>
      </c>
      <c r="AT98">
        <v>88.3</v>
      </c>
      <c r="AU98" t="s">
        <v>28</v>
      </c>
      <c r="AV98">
        <v>1</v>
      </c>
      <c r="AW98">
        <v>2</v>
      </c>
      <c r="AX98">
        <v>11181915</v>
      </c>
      <c r="AY98">
        <v>1</v>
      </c>
      <c r="AZ98">
        <v>0</v>
      </c>
      <c r="BA98">
        <v>98</v>
      </c>
      <c r="BB98">
        <v>1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4524.492</v>
      </c>
      <c r="BN98">
        <v>88.3</v>
      </c>
      <c r="BO98">
        <v>0</v>
      </c>
      <c r="BP98">
        <v>1</v>
      </c>
      <c r="BQ98">
        <v>0</v>
      </c>
      <c r="BR98">
        <v>0</v>
      </c>
      <c r="BS98">
        <v>0</v>
      </c>
      <c r="BT98">
        <v>1357.3476</v>
      </c>
      <c r="BU98">
        <v>26.49</v>
      </c>
      <c r="BV98">
        <v>0</v>
      </c>
      <c r="BW98">
        <v>1</v>
      </c>
    </row>
    <row r="99" spans="1:75" ht="12.75">
      <c r="A99">
        <f>ROW(Source!A37)</f>
        <v>37</v>
      </c>
      <c r="B99">
        <v>11181905</v>
      </c>
      <c r="C99">
        <v>11181903</v>
      </c>
      <c r="D99">
        <v>121548</v>
      </c>
      <c r="E99">
        <v>1</v>
      </c>
      <c r="F99">
        <v>1</v>
      </c>
      <c r="G99">
        <v>1</v>
      </c>
      <c r="H99">
        <v>1</v>
      </c>
      <c r="I99" t="s">
        <v>34</v>
      </c>
      <c r="K99" t="s">
        <v>326</v>
      </c>
      <c r="L99">
        <v>608254</v>
      </c>
      <c r="N99">
        <v>1013</v>
      </c>
      <c r="O99" t="s">
        <v>327</v>
      </c>
      <c r="P99" t="s">
        <v>327</v>
      </c>
      <c r="Q99">
        <v>1</v>
      </c>
      <c r="Y99">
        <v>13.53</v>
      </c>
      <c r="AA99">
        <v>0</v>
      </c>
      <c r="AB99">
        <v>0</v>
      </c>
      <c r="AC99">
        <v>0</v>
      </c>
      <c r="AD99">
        <v>0</v>
      </c>
      <c r="AN99">
        <v>0</v>
      </c>
      <c r="AO99">
        <v>0</v>
      </c>
      <c r="AP99">
        <v>1</v>
      </c>
      <c r="AQ99">
        <v>1</v>
      </c>
      <c r="AR99">
        <v>0</v>
      </c>
      <c r="AT99">
        <v>45.1</v>
      </c>
      <c r="AU99" t="s">
        <v>28</v>
      </c>
      <c r="AV99">
        <v>2</v>
      </c>
      <c r="AW99">
        <v>2</v>
      </c>
      <c r="AX99">
        <v>11181916</v>
      </c>
      <c r="AY99">
        <v>1</v>
      </c>
      <c r="AZ99">
        <v>0</v>
      </c>
      <c r="BA99">
        <v>99</v>
      </c>
      <c r="BB99">
        <v>1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45.1</v>
      </c>
      <c r="BP99">
        <v>1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13.53</v>
      </c>
      <c r="BW99">
        <v>1</v>
      </c>
    </row>
    <row r="100" spans="1:75" ht="12.75">
      <c r="A100">
        <f>ROW(Source!A37)</f>
        <v>37</v>
      </c>
      <c r="B100">
        <v>11181906</v>
      </c>
      <c r="C100">
        <v>11181903</v>
      </c>
      <c r="D100">
        <v>1466783</v>
      </c>
      <c r="E100">
        <v>1</v>
      </c>
      <c r="F100">
        <v>1</v>
      </c>
      <c r="G100">
        <v>1</v>
      </c>
      <c r="H100">
        <v>2</v>
      </c>
      <c r="I100" t="s">
        <v>328</v>
      </c>
      <c r="J100" t="s">
        <v>329</v>
      </c>
      <c r="K100" t="s">
        <v>330</v>
      </c>
      <c r="L100">
        <v>1480</v>
      </c>
      <c r="N100">
        <v>1013</v>
      </c>
      <c r="O100" t="s">
        <v>331</v>
      </c>
      <c r="P100" t="s">
        <v>332</v>
      </c>
      <c r="Q100">
        <v>1</v>
      </c>
      <c r="Y100">
        <v>0.40800000000000003</v>
      </c>
      <c r="AA100">
        <v>0</v>
      </c>
      <c r="AB100">
        <v>410.67</v>
      </c>
      <c r="AC100">
        <v>66.28</v>
      </c>
      <c r="AD100">
        <v>0</v>
      </c>
      <c r="AN100">
        <v>0</v>
      </c>
      <c r="AO100">
        <v>0</v>
      </c>
      <c r="AP100">
        <v>1</v>
      </c>
      <c r="AQ100">
        <v>1</v>
      </c>
      <c r="AR100">
        <v>0</v>
      </c>
      <c r="AT100">
        <v>1.36</v>
      </c>
      <c r="AU100" t="s">
        <v>28</v>
      </c>
      <c r="AV100">
        <v>0</v>
      </c>
      <c r="AW100">
        <v>2</v>
      </c>
      <c r="AX100">
        <v>11181917</v>
      </c>
      <c r="AY100">
        <v>1</v>
      </c>
      <c r="AZ100">
        <v>0</v>
      </c>
      <c r="BA100">
        <v>100</v>
      </c>
      <c r="BB100">
        <v>1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558.5112</v>
      </c>
      <c r="BL100">
        <v>90.14080000000001</v>
      </c>
      <c r="BM100">
        <v>0</v>
      </c>
      <c r="BN100">
        <v>0</v>
      </c>
      <c r="BO100">
        <v>0</v>
      </c>
      <c r="BP100">
        <v>1</v>
      </c>
      <c r="BQ100">
        <v>0</v>
      </c>
      <c r="BR100">
        <v>167.55336000000003</v>
      </c>
      <c r="BS100">
        <v>27.042240000000003</v>
      </c>
      <c r="BT100">
        <v>0</v>
      </c>
      <c r="BU100">
        <v>0</v>
      </c>
      <c r="BV100">
        <v>0</v>
      </c>
      <c r="BW100">
        <v>1</v>
      </c>
    </row>
    <row r="101" spans="1:75" ht="12.75">
      <c r="A101">
        <f>ROW(Source!A37)</f>
        <v>37</v>
      </c>
      <c r="B101">
        <v>11181907</v>
      </c>
      <c r="C101">
        <v>11181903</v>
      </c>
      <c r="D101">
        <v>1467145</v>
      </c>
      <c r="E101">
        <v>1</v>
      </c>
      <c r="F101">
        <v>1</v>
      </c>
      <c r="G101">
        <v>1</v>
      </c>
      <c r="H101">
        <v>2</v>
      </c>
      <c r="I101" t="s">
        <v>423</v>
      </c>
      <c r="J101" t="s">
        <v>424</v>
      </c>
      <c r="K101" t="s">
        <v>425</v>
      </c>
      <c r="L101">
        <v>1368</v>
      </c>
      <c r="N101">
        <v>1011</v>
      </c>
      <c r="O101" t="s">
        <v>336</v>
      </c>
      <c r="P101" t="s">
        <v>336</v>
      </c>
      <c r="Q101">
        <v>1</v>
      </c>
      <c r="Y101">
        <v>12.72</v>
      </c>
      <c r="AA101">
        <v>0</v>
      </c>
      <c r="AB101">
        <v>94.34</v>
      </c>
      <c r="AC101">
        <v>56.99</v>
      </c>
      <c r="AD101">
        <v>0</v>
      </c>
      <c r="AN101">
        <v>0</v>
      </c>
      <c r="AO101">
        <v>0</v>
      </c>
      <c r="AP101">
        <v>1</v>
      </c>
      <c r="AQ101">
        <v>1</v>
      </c>
      <c r="AR101">
        <v>0</v>
      </c>
      <c r="AT101">
        <v>42.4</v>
      </c>
      <c r="AU101" t="s">
        <v>28</v>
      </c>
      <c r="AV101">
        <v>0</v>
      </c>
      <c r="AW101">
        <v>2</v>
      </c>
      <c r="AX101">
        <v>11181918</v>
      </c>
      <c r="AY101">
        <v>1</v>
      </c>
      <c r="AZ101">
        <v>0</v>
      </c>
      <c r="BA101">
        <v>101</v>
      </c>
      <c r="BB101">
        <v>1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4000.016</v>
      </c>
      <c r="BL101">
        <v>2416.376</v>
      </c>
      <c r="BM101">
        <v>0</v>
      </c>
      <c r="BN101">
        <v>0</v>
      </c>
      <c r="BO101">
        <v>0</v>
      </c>
      <c r="BP101">
        <v>1</v>
      </c>
      <c r="BQ101">
        <v>0</v>
      </c>
      <c r="BR101">
        <v>1200.0048</v>
      </c>
      <c r="BS101">
        <v>724.9128</v>
      </c>
      <c r="BT101">
        <v>0</v>
      </c>
      <c r="BU101">
        <v>0</v>
      </c>
      <c r="BV101">
        <v>0</v>
      </c>
      <c r="BW101">
        <v>1</v>
      </c>
    </row>
    <row r="102" spans="1:75" ht="12.75">
      <c r="A102">
        <f>ROW(Source!A37)</f>
        <v>37</v>
      </c>
      <c r="B102">
        <v>11181908</v>
      </c>
      <c r="C102">
        <v>11181903</v>
      </c>
      <c r="D102">
        <v>1471034</v>
      </c>
      <c r="E102">
        <v>1</v>
      </c>
      <c r="F102">
        <v>1</v>
      </c>
      <c r="G102">
        <v>1</v>
      </c>
      <c r="H102">
        <v>2</v>
      </c>
      <c r="I102" t="s">
        <v>386</v>
      </c>
      <c r="J102" t="s">
        <v>355</v>
      </c>
      <c r="K102" t="s">
        <v>387</v>
      </c>
      <c r="L102">
        <v>1480</v>
      </c>
      <c r="N102">
        <v>1013</v>
      </c>
      <c r="O102" t="s">
        <v>331</v>
      </c>
      <c r="P102" t="s">
        <v>332</v>
      </c>
      <c r="Q102">
        <v>1</v>
      </c>
      <c r="Y102">
        <v>7.68</v>
      </c>
      <c r="AA102">
        <v>0</v>
      </c>
      <c r="AB102">
        <v>4.01</v>
      </c>
      <c r="AC102">
        <v>0</v>
      </c>
      <c r="AD102">
        <v>0</v>
      </c>
      <c r="AN102">
        <v>0</v>
      </c>
      <c r="AO102">
        <v>0</v>
      </c>
      <c r="AP102">
        <v>1</v>
      </c>
      <c r="AQ102">
        <v>1</v>
      </c>
      <c r="AR102">
        <v>0</v>
      </c>
      <c r="AT102">
        <v>25.6</v>
      </c>
      <c r="AU102" t="s">
        <v>28</v>
      </c>
      <c r="AV102">
        <v>0</v>
      </c>
      <c r="AW102">
        <v>2</v>
      </c>
      <c r="AX102">
        <v>11181919</v>
      </c>
      <c r="AY102">
        <v>1</v>
      </c>
      <c r="AZ102">
        <v>0</v>
      </c>
      <c r="BA102">
        <v>102</v>
      </c>
      <c r="BB102">
        <v>1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102.656</v>
      </c>
      <c r="BL102">
        <v>0</v>
      </c>
      <c r="BM102">
        <v>0</v>
      </c>
      <c r="BN102">
        <v>0</v>
      </c>
      <c r="BO102">
        <v>0</v>
      </c>
      <c r="BP102">
        <v>1</v>
      </c>
      <c r="BQ102">
        <v>0</v>
      </c>
      <c r="BR102">
        <v>30.796799999999998</v>
      </c>
      <c r="BS102">
        <v>0</v>
      </c>
      <c r="BT102">
        <v>0</v>
      </c>
      <c r="BU102">
        <v>0</v>
      </c>
      <c r="BV102">
        <v>0</v>
      </c>
      <c r="BW102">
        <v>1</v>
      </c>
    </row>
    <row r="103" spans="1:75" ht="12.75">
      <c r="A103">
        <f>ROW(Source!A37)</f>
        <v>37</v>
      </c>
      <c r="B103">
        <v>11181909</v>
      </c>
      <c r="C103">
        <v>11181903</v>
      </c>
      <c r="D103">
        <v>1471982</v>
      </c>
      <c r="E103">
        <v>1</v>
      </c>
      <c r="F103">
        <v>1</v>
      </c>
      <c r="G103">
        <v>1</v>
      </c>
      <c r="H103">
        <v>2</v>
      </c>
      <c r="I103" t="s">
        <v>337</v>
      </c>
      <c r="J103" t="s">
        <v>338</v>
      </c>
      <c r="K103" t="s">
        <v>339</v>
      </c>
      <c r="L103">
        <v>1480</v>
      </c>
      <c r="N103">
        <v>1013</v>
      </c>
      <c r="O103" t="s">
        <v>331</v>
      </c>
      <c r="P103" t="s">
        <v>332</v>
      </c>
      <c r="Q103">
        <v>1</v>
      </c>
      <c r="Y103">
        <v>0.40800000000000003</v>
      </c>
      <c r="AA103">
        <v>0</v>
      </c>
      <c r="AB103">
        <v>290.01</v>
      </c>
      <c r="AC103">
        <v>104.55</v>
      </c>
      <c r="AD103">
        <v>0</v>
      </c>
      <c r="AN103">
        <v>0</v>
      </c>
      <c r="AO103">
        <v>0</v>
      </c>
      <c r="AP103">
        <v>1</v>
      </c>
      <c r="AQ103">
        <v>1</v>
      </c>
      <c r="AR103">
        <v>0</v>
      </c>
      <c r="AT103">
        <v>1.36</v>
      </c>
      <c r="AU103" t="s">
        <v>28</v>
      </c>
      <c r="AV103">
        <v>0</v>
      </c>
      <c r="AW103">
        <v>2</v>
      </c>
      <c r="AX103">
        <v>11181920</v>
      </c>
      <c r="AY103">
        <v>1</v>
      </c>
      <c r="AZ103">
        <v>0</v>
      </c>
      <c r="BA103">
        <v>103</v>
      </c>
      <c r="BB103">
        <v>1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394.41360000000003</v>
      </c>
      <c r="BL103">
        <v>142.18800000000002</v>
      </c>
      <c r="BM103">
        <v>0</v>
      </c>
      <c r="BN103">
        <v>0</v>
      </c>
      <c r="BO103">
        <v>0</v>
      </c>
      <c r="BP103">
        <v>1</v>
      </c>
      <c r="BQ103">
        <v>0</v>
      </c>
      <c r="BR103">
        <v>118.32408000000001</v>
      </c>
      <c r="BS103">
        <v>42.656400000000005</v>
      </c>
      <c r="BT103">
        <v>0</v>
      </c>
      <c r="BU103">
        <v>0</v>
      </c>
      <c r="BV103">
        <v>0</v>
      </c>
      <c r="BW103">
        <v>1</v>
      </c>
    </row>
    <row r="104" spans="1:75" ht="12.75">
      <c r="A104">
        <f>ROW(Source!A37)</f>
        <v>37</v>
      </c>
      <c r="B104">
        <v>11181910</v>
      </c>
      <c r="C104">
        <v>11181903</v>
      </c>
      <c r="D104">
        <v>1400083</v>
      </c>
      <c r="E104">
        <v>1</v>
      </c>
      <c r="F104">
        <v>1</v>
      </c>
      <c r="G104">
        <v>1</v>
      </c>
      <c r="H104">
        <v>3</v>
      </c>
      <c r="I104" t="s">
        <v>383</v>
      </c>
      <c r="J104" t="s">
        <v>384</v>
      </c>
      <c r="K104" t="s">
        <v>385</v>
      </c>
      <c r="L104">
        <v>1348</v>
      </c>
      <c r="N104">
        <v>1009</v>
      </c>
      <c r="O104" t="s">
        <v>353</v>
      </c>
      <c r="P104" t="s">
        <v>353</v>
      </c>
      <c r="Q104">
        <v>1000</v>
      </c>
      <c r="Y104">
        <v>0</v>
      </c>
      <c r="AA104">
        <v>31075</v>
      </c>
      <c r="AB104">
        <v>0</v>
      </c>
      <c r="AC104">
        <v>0</v>
      </c>
      <c r="AD104">
        <v>0</v>
      </c>
      <c r="AN104">
        <v>0</v>
      </c>
      <c r="AO104">
        <v>0</v>
      </c>
      <c r="AP104">
        <v>1</v>
      </c>
      <c r="AQ104">
        <v>1</v>
      </c>
      <c r="AR104">
        <v>0</v>
      </c>
      <c r="AT104">
        <v>0.00306</v>
      </c>
      <c r="AU104" t="s">
        <v>27</v>
      </c>
      <c r="AV104">
        <v>0</v>
      </c>
      <c r="AW104">
        <v>2</v>
      </c>
      <c r="AX104">
        <v>11181921</v>
      </c>
      <c r="AY104">
        <v>1</v>
      </c>
      <c r="AZ104">
        <v>0</v>
      </c>
      <c r="BA104">
        <v>104</v>
      </c>
      <c r="BB104">
        <v>1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95.08949999999999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1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</row>
    <row r="105" spans="1:75" ht="12.75">
      <c r="A105">
        <f>ROW(Source!A37)</f>
        <v>37</v>
      </c>
      <c r="B105">
        <v>11181911</v>
      </c>
      <c r="C105">
        <v>11181903</v>
      </c>
      <c r="D105">
        <v>1405109</v>
      </c>
      <c r="E105">
        <v>1</v>
      </c>
      <c r="F105">
        <v>1</v>
      </c>
      <c r="G105">
        <v>1</v>
      </c>
      <c r="H105">
        <v>3</v>
      </c>
      <c r="I105" t="s">
        <v>357</v>
      </c>
      <c r="J105" t="s">
        <v>358</v>
      </c>
      <c r="K105" t="s">
        <v>359</v>
      </c>
      <c r="L105">
        <v>1355</v>
      </c>
      <c r="N105">
        <v>1010</v>
      </c>
      <c r="O105" t="s">
        <v>66</v>
      </c>
      <c r="P105" t="s">
        <v>66</v>
      </c>
      <c r="Q105">
        <v>100</v>
      </c>
      <c r="Y105">
        <v>0</v>
      </c>
      <c r="AA105">
        <v>206.3</v>
      </c>
      <c r="AB105">
        <v>0</v>
      </c>
      <c r="AC105">
        <v>0</v>
      </c>
      <c r="AD105">
        <v>0</v>
      </c>
      <c r="AN105">
        <v>2</v>
      </c>
      <c r="AO105">
        <v>0</v>
      </c>
      <c r="AP105">
        <v>1</v>
      </c>
      <c r="AQ105">
        <v>1</v>
      </c>
      <c r="AR105">
        <v>0</v>
      </c>
      <c r="AT105">
        <v>4.08</v>
      </c>
      <c r="AU105" t="s">
        <v>27</v>
      </c>
      <c r="AV105">
        <v>0</v>
      </c>
      <c r="AW105">
        <v>2</v>
      </c>
      <c r="AX105">
        <v>11181922</v>
      </c>
      <c r="AY105">
        <v>1</v>
      </c>
      <c r="AZ105">
        <v>0</v>
      </c>
      <c r="BA105">
        <v>105</v>
      </c>
      <c r="BB105">
        <v>1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841.7040000000001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1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</row>
    <row r="106" spans="1:75" ht="12.75">
      <c r="A106">
        <f>ROW(Source!A37)</f>
        <v>37</v>
      </c>
      <c r="B106">
        <v>11181912</v>
      </c>
      <c r="C106">
        <v>11181903</v>
      </c>
      <c r="D106">
        <v>1444068</v>
      </c>
      <c r="E106">
        <v>1</v>
      </c>
      <c r="F106">
        <v>1</v>
      </c>
      <c r="G106">
        <v>1</v>
      </c>
      <c r="H106">
        <v>3</v>
      </c>
      <c r="I106" t="s">
        <v>360</v>
      </c>
      <c r="J106" t="s">
        <v>361</v>
      </c>
      <c r="K106" t="s">
        <v>362</v>
      </c>
      <c r="L106">
        <v>1355</v>
      </c>
      <c r="N106">
        <v>1010</v>
      </c>
      <c r="O106" t="s">
        <v>66</v>
      </c>
      <c r="P106" t="s">
        <v>66</v>
      </c>
      <c r="Q106">
        <v>100</v>
      </c>
      <c r="Y106">
        <v>0</v>
      </c>
      <c r="AA106">
        <v>710</v>
      </c>
      <c r="AB106">
        <v>0</v>
      </c>
      <c r="AC106">
        <v>0</v>
      </c>
      <c r="AD106">
        <v>0</v>
      </c>
      <c r="AN106">
        <v>2</v>
      </c>
      <c r="AO106">
        <v>0</v>
      </c>
      <c r="AP106">
        <v>1</v>
      </c>
      <c r="AQ106">
        <v>1</v>
      </c>
      <c r="AR106">
        <v>0</v>
      </c>
      <c r="AT106">
        <v>2.04</v>
      </c>
      <c r="AU106" t="s">
        <v>27</v>
      </c>
      <c r="AV106">
        <v>0</v>
      </c>
      <c r="AW106">
        <v>2</v>
      </c>
      <c r="AX106">
        <v>11181923</v>
      </c>
      <c r="AY106">
        <v>1</v>
      </c>
      <c r="AZ106">
        <v>0</v>
      </c>
      <c r="BA106">
        <v>106</v>
      </c>
      <c r="BB106">
        <v>1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1448.4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1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</row>
    <row r="107" spans="1:75" ht="12.75">
      <c r="A107">
        <f>ROW(Source!A37)</f>
        <v>37</v>
      </c>
      <c r="B107">
        <v>11181913</v>
      </c>
      <c r="C107">
        <v>11181903</v>
      </c>
      <c r="D107">
        <v>1444217</v>
      </c>
      <c r="E107">
        <v>1</v>
      </c>
      <c r="F107">
        <v>1</v>
      </c>
      <c r="G107">
        <v>1</v>
      </c>
      <c r="H107">
        <v>3</v>
      </c>
      <c r="I107" t="s">
        <v>426</v>
      </c>
      <c r="J107" t="s">
        <v>427</v>
      </c>
      <c r="K107" t="s">
        <v>428</v>
      </c>
      <c r="L107">
        <v>1355</v>
      </c>
      <c r="N107">
        <v>1010</v>
      </c>
      <c r="O107" t="s">
        <v>66</v>
      </c>
      <c r="P107" t="s">
        <v>66</v>
      </c>
      <c r="Q107">
        <v>100</v>
      </c>
      <c r="Y107">
        <v>0</v>
      </c>
      <c r="AA107">
        <v>1048.05</v>
      </c>
      <c r="AB107">
        <v>0</v>
      </c>
      <c r="AC107">
        <v>0</v>
      </c>
      <c r="AD107">
        <v>0</v>
      </c>
      <c r="AN107">
        <v>2</v>
      </c>
      <c r="AO107">
        <v>0</v>
      </c>
      <c r="AP107">
        <v>1</v>
      </c>
      <c r="AQ107">
        <v>1</v>
      </c>
      <c r="AR107">
        <v>0</v>
      </c>
      <c r="AT107">
        <v>1.02</v>
      </c>
      <c r="AU107" t="s">
        <v>27</v>
      </c>
      <c r="AV107">
        <v>0</v>
      </c>
      <c r="AW107">
        <v>2</v>
      </c>
      <c r="AX107">
        <v>11181924</v>
      </c>
      <c r="AY107">
        <v>1</v>
      </c>
      <c r="AZ107">
        <v>0</v>
      </c>
      <c r="BA107">
        <v>107</v>
      </c>
      <c r="BB107">
        <v>1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1069.011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1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</row>
    <row r="108" spans="1:75" ht="12.75">
      <c r="A108">
        <f>ROW(Source!A37)</f>
        <v>37</v>
      </c>
      <c r="B108">
        <v>11181914</v>
      </c>
      <c r="C108">
        <v>11181903</v>
      </c>
      <c r="D108">
        <v>1459071</v>
      </c>
      <c r="E108">
        <v>1</v>
      </c>
      <c r="F108">
        <v>1</v>
      </c>
      <c r="G108">
        <v>1</v>
      </c>
      <c r="H108">
        <v>3</v>
      </c>
      <c r="I108" t="s">
        <v>372</v>
      </c>
      <c r="J108" t="s">
        <v>373</v>
      </c>
      <c r="K108" t="s">
        <v>374</v>
      </c>
      <c r="L108">
        <v>1346</v>
      </c>
      <c r="N108">
        <v>1009</v>
      </c>
      <c r="O108" t="s">
        <v>343</v>
      </c>
      <c r="P108" t="s">
        <v>343</v>
      </c>
      <c r="Q108">
        <v>1</v>
      </c>
      <c r="Y108">
        <v>0</v>
      </c>
      <c r="AA108">
        <v>146.06</v>
      </c>
      <c r="AB108">
        <v>0</v>
      </c>
      <c r="AC108">
        <v>0</v>
      </c>
      <c r="AD108">
        <v>0</v>
      </c>
      <c r="AN108">
        <v>0</v>
      </c>
      <c r="AO108">
        <v>0</v>
      </c>
      <c r="AP108">
        <v>1</v>
      </c>
      <c r="AQ108">
        <v>1</v>
      </c>
      <c r="AR108">
        <v>0</v>
      </c>
      <c r="AT108">
        <v>0.31</v>
      </c>
      <c r="AU108" t="s">
        <v>27</v>
      </c>
      <c r="AV108">
        <v>0</v>
      </c>
      <c r="AW108">
        <v>2</v>
      </c>
      <c r="AX108">
        <v>11181925</v>
      </c>
      <c r="AY108">
        <v>1</v>
      </c>
      <c r="AZ108">
        <v>0</v>
      </c>
      <c r="BA108">
        <v>108</v>
      </c>
      <c r="BB108">
        <v>1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45.2786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1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</row>
    <row r="109" spans="1:75" ht="12.75">
      <c r="A109">
        <f>ROW(Source!A38)</f>
        <v>38</v>
      </c>
      <c r="B109">
        <v>11181927</v>
      </c>
      <c r="C109">
        <v>11181926</v>
      </c>
      <c r="D109">
        <v>121651</v>
      </c>
      <c r="E109">
        <v>1</v>
      </c>
      <c r="F109">
        <v>1</v>
      </c>
      <c r="G109">
        <v>1</v>
      </c>
      <c r="H109">
        <v>1</v>
      </c>
      <c r="I109" t="s">
        <v>323</v>
      </c>
      <c r="K109" t="s">
        <v>324</v>
      </c>
      <c r="L109">
        <v>1369</v>
      </c>
      <c r="N109">
        <v>1013</v>
      </c>
      <c r="O109" t="s">
        <v>325</v>
      </c>
      <c r="P109" t="s">
        <v>325</v>
      </c>
      <c r="Q109">
        <v>1</v>
      </c>
      <c r="Y109">
        <v>29.28</v>
      </c>
      <c r="AA109">
        <v>0</v>
      </c>
      <c r="AB109">
        <v>0</v>
      </c>
      <c r="AC109">
        <v>0</v>
      </c>
      <c r="AD109">
        <v>51.24</v>
      </c>
      <c r="AN109">
        <v>0</v>
      </c>
      <c r="AO109">
        <v>0</v>
      </c>
      <c r="AP109">
        <v>1</v>
      </c>
      <c r="AQ109">
        <v>1</v>
      </c>
      <c r="AR109">
        <v>0</v>
      </c>
      <c r="AT109">
        <v>97.6</v>
      </c>
      <c r="AU109" t="s">
        <v>28</v>
      </c>
      <c r="AV109">
        <v>1</v>
      </c>
      <c r="AW109">
        <v>2</v>
      </c>
      <c r="AX109">
        <v>11181938</v>
      </c>
      <c r="AY109">
        <v>1</v>
      </c>
      <c r="AZ109">
        <v>0</v>
      </c>
      <c r="BA109">
        <v>109</v>
      </c>
      <c r="BB109">
        <v>1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5001.024</v>
      </c>
      <c r="BN109">
        <v>97.6</v>
      </c>
      <c r="BO109">
        <v>0</v>
      </c>
      <c r="BP109">
        <v>1</v>
      </c>
      <c r="BQ109">
        <v>0</v>
      </c>
      <c r="BR109">
        <v>0</v>
      </c>
      <c r="BS109">
        <v>0</v>
      </c>
      <c r="BT109">
        <v>1500.3072</v>
      </c>
      <c r="BU109">
        <v>29.28</v>
      </c>
      <c r="BV109">
        <v>0</v>
      </c>
      <c r="BW109">
        <v>1</v>
      </c>
    </row>
    <row r="110" spans="1:75" ht="12.75">
      <c r="A110">
        <f>ROW(Source!A38)</f>
        <v>38</v>
      </c>
      <c r="B110">
        <v>11181928</v>
      </c>
      <c r="C110">
        <v>11181926</v>
      </c>
      <c r="D110">
        <v>121548</v>
      </c>
      <c r="E110">
        <v>1</v>
      </c>
      <c r="F110">
        <v>1</v>
      </c>
      <c r="G110">
        <v>1</v>
      </c>
      <c r="H110">
        <v>1</v>
      </c>
      <c r="I110" t="s">
        <v>34</v>
      </c>
      <c r="K110" t="s">
        <v>326</v>
      </c>
      <c r="L110">
        <v>608254</v>
      </c>
      <c r="N110">
        <v>1013</v>
      </c>
      <c r="O110" t="s">
        <v>327</v>
      </c>
      <c r="P110" t="s">
        <v>327</v>
      </c>
      <c r="Q110">
        <v>1</v>
      </c>
      <c r="Y110">
        <v>17.16</v>
      </c>
      <c r="AA110">
        <v>0</v>
      </c>
      <c r="AB110">
        <v>0</v>
      </c>
      <c r="AC110">
        <v>0</v>
      </c>
      <c r="AD110">
        <v>0</v>
      </c>
      <c r="AN110">
        <v>0</v>
      </c>
      <c r="AO110">
        <v>0</v>
      </c>
      <c r="AP110">
        <v>1</v>
      </c>
      <c r="AQ110">
        <v>1</v>
      </c>
      <c r="AR110">
        <v>0</v>
      </c>
      <c r="AT110">
        <v>57.2</v>
      </c>
      <c r="AU110" t="s">
        <v>28</v>
      </c>
      <c r="AV110">
        <v>2</v>
      </c>
      <c r="AW110">
        <v>2</v>
      </c>
      <c r="AX110">
        <v>11181939</v>
      </c>
      <c r="AY110">
        <v>1</v>
      </c>
      <c r="AZ110">
        <v>0</v>
      </c>
      <c r="BA110">
        <v>110</v>
      </c>
      <c r="BB110">
        <v>1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57.2</v>
      </c>
      <c r="BP110">
        <v>1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17.16</v>
      </c>
      <c r="BW110">
        <v>1</v>
      </c>
    </row>
    <row r="111" spans="1:75" ht="12.75">
      <c r="A111">
        <f>ROW(Source!A38)</f>
        <v>38</v>
      </c>
      <c r="B111">
        <v>11181929</v>
      </c>
      <c r="C111">
        <v>11181926</v>
      </c>
      <c r="D111">
        <v>1466783</v>
      </c>
      <c r="E111">
        <v>1</v>
      </c>
      <c r="F111">
        <v>1</v>
      </c>
      <c r="G111">
        <v>1</v>
      </c>
      <c r="H111">
        <v>2</v>
      </c>
      <c r="I111" t="s">
        <v>328</v>
      </c>
      <c r="J111" t="s">
        <v>329</v>
      </c>
      <c r="K111" t="s">
        <v>330</v>
      </c>
      <c r="L111">
        <v>1480</v>
      </c>
      <c r="N111">
        <v>1013</v>
      </c>
      <c r="O111" t="s">
        <v>331</v>
      </c>
      <c r="P111" t="s">
        <v>332</v>
      </c>
      <c r="Q111">
        <v>1</v>
      </c>
      <c r="Y111">
        <v>0.507</v>
      </c>
      <c r="AA111">
        <v>0</v>
      </c>
      <c r="AB111">
        <v>410.67</v>
      </c>
      <c r="AC111">
        <v>66.28</v>
      </c>
      <c r="AD111">
        <v>0</v>
      </c>
      <c r="AN111">
        <v>0</v>
      </c>
      <c r="AO111">
        <v>0</v>
      </c>
      <c r="AP111">
        <v>1</v>
      </c>
      <c r="AQ111">
        <v>1</v>
      </c>
      <c r="AR111">
        <v>0</v>
      </c>
      <c r="AT111">
        <v>1.69</v>
      </c>
      <c r="AU111" t="s">
        <v>28</v>
      </c>
      <c r="AV111">
        <v>0</v>
      </c>
      <c r="AW111">
        <v>2</v>
      </c>
      <c r="AX111">
        <v>11181940</v>
      </c>
      <c r="AY111">
        <v>1</v>
      </c>
      <c r="AZ111">
        <v>0</v>
      </c>
      <c r="BA111">
        <v>111</v>
      </c>
      <c r="BB111">
        <v>1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694.0323</v>
      </c>
      <c r="BL111">
        <v>112.0132</v>
      </c>
      <c r="BM111">
        <v>0</v>
      </c>
      <c r="BN111">
        <v>0</v>
      </c>
      <c r="BO111">
        <v>0</v>
      </c>
      <c r="BP111">
        <v>1</v>
      </c>
      <c r="BQ111">
        <v>0</v>
      </c>
      <c r="BR111">
        <v>208.20969000000002</v>
      </c>
      <c r="BS111">
        <v>33.60396</v>
      </c>
      <c r="BT111">
        <v>0</v>
      </c>
      <c r="BU111">
        <v>0</v>
      </c>
      <c r="BV111">
        <v>0</v>
      </c>
      <c r="BW111">
        <v>1</v>
      </c>
    </row>
    <row r="112" spans="1:75" ht="12.75">
      <c r="A112">
        <f>ROW(Source!A38)</f>
        <v>38</v>
      </c>
      <c r="B112">
        <v>11181930</v>
      </c>
      <c r="C112">
        <v>11181926</v>
      </c>
      <c r="D112">
        <v>1467145</v>
      </c>
      <c r="E112">
        <v>1</v>
      </c>
      <c r="F112">
        <v>1</v>
      </c>
      <c r="G112">
        <v>1</v>
      </c>
      <c r="H112">
        <v>2</v>
      </c>
      <c r="I112" t="s">
        <v>423</v>
      </c>
      <c r="J112" t="s">
        <v>424</v>
      </c>
      <c r="K112" t="s">
        <v>425</v>
      </c>
      <c r="L112">
        <v>1368</v>
      </c>
      <c r="N112">
        <v>1011</v>
      </c>
      <c r="O112" t="s">
        <v>336</v>
      </c>
      <c r="P112" t="s">
        <v>336</v>
      </c>
      <c r="Q112">
        <v>1</v>
      </c>
      <c r="Y112">
        <v>16.14</v>
      </c>
      <c r="AA112">
        <v>0</v>
      </c>
      <c r="AB112">
        <v>94.34</v>
      </c>
      <c r="AC112">
        <v>56.99</v>
      </c>
      <c r="AD112">
        <v>0</v>
      </c>
      <c r="AN112">
        <v>0</v>
      </c>
      <c r="AO112">
        <v>0</v>
      </c>
      <c r="AP112">
        <v>1</v>
      </c>
      <c r="AQ112">
        <v>1</v>
      </c>
      <c r="AR112">
        <v>0</v>
      </c>
      <c r="AT112">
        <v>53.8</v>
      </c>
      <c r="AU112" t="s">
        <v>28</v>
      </c>
      <c r="AV112">
        <v>0</v>
      </c>
      <c r="AW112">
        <v>2</v>
      </c>
      <c r="AX112">
        <v>11181941</v>
      </c>
      <c r="AY112">
        <v>1</v>
      </c>
      <c r="AZ112">
        <v>0</v>
      </c>
      <c r="BA112">
        <v>112</v>
      </c>
      <c r="BB112">
        <v>1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5075.492</v>
      </c>
      <c r="BL112">
        <v>3066.062</v>
      </c>
      <c r="BM112">
        <v>0</v>
      </c>
      <c r="BN112">
        <v>0</v>
      </c>
      <c r="BO112">
        <v>0</v>
      </c>
      <c r="BP112">
        <v>1</v>
      </c>
      <c r="BQ112">
        <v>0</v>
      </c>
      <c r="BR112">
        <v>1522.6475999999998</v>
      </c>
      <c r="BS112">
        <v>919.8185999999998</v>
      </c>
      <c r="BT112">
        <v>0</v>
      </c>
      <c r="BU112">
        <v>0</v>
      </c>
      <c r="BV112">
        <v>0</v>
      </c>
      <c r="BW112">
        <v>1</v>
      </c>
    </row>
    <row r="113" spans="1:75" ht="12.75">
      <c r="A113">
        <f>ROW(Source!A38)</f>
        <v>38</v>
      </c>
      <c r="B113">
        <v>11181931</v>
      </c>
      <c r="C113">
        <v>11181926</v>
      </c>
      <c r="D113">
        <v>1471034</v>
      </c>
      <c r="E113">
        <v>1</v>
      </c>
      <c r="F113">
        <v>1</v>
      </c>
      <c r="G113">
        <v>1</v>
      </c>
      <c r="H113">
        <v>2</v>
      </c>
      <c r="I113" t="s">
        <v>386</v>
      </c>
      <c r="J113" t="s">
        <v>355</v>
      </c>
      <c r="K113" t="s">
        <v>387</v>
      </c>
      <c r="L113">
        <v>1480</v>
      </c>
      <c r="N113">
        <v>1013</v>
      </c>
      <c r="O113" t="s">
        <v>331</v>
      </c>
      <c r="P113" t="s">
        <v>332</v>
      </c>
      <c r="Q113">
        <v>1</v>
      </c>
      <c r="Y113">
        <v>7.68</v>
      </c>
      <c r="AA113">
        <v>0</v>
      </c>
      <c r="AB113">
        <v>4.01</v>
      </c>
      <c r="AC113">
        <v>0</v>
      </c>
      <c r="AD113">
        <v>0</v>
      </c>
      <c r="AN113">
        <v>0</v>
      </c>
      <c r="AO113">
        <v>0</v>
      </c>
      <c r="AP113">
        <v>1</v>
      </c>
      <c r="AQ113">
        <v>1</v>
      </c>
      <c r="AR113">
        <v>0</v>
      </c>
      <c r="AT113">
        <v>25.6</v>
      </c>
      <c r="AU113" t="s">
        <v>28</v>
      </c>
      <c r="AV113">
        <v>0</v>
      </c>
      <c r="AW113">
        <v>2</v>
      </c>
      <c r="AX113">
        <v>11181942</v>
      </c>
      <c r="AY113">
        <v>1</v>
      </c>
      <c r="AZ113">
        <v>0</v>
      </c>
      <c r="BA113">
        <v>113</v>
      </c>
      <c r="BB113">
        <v>1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102.656</v>
      </c>
      <c r="BL113">
        <v>0</v>
      </c>
      <c r="BM113">
        <v>0</v>
      </c>
      <c r="BN113">
        <v>0</v>
      </c>
      <c r="BO113">
        <v>0</v>
      </c>
      <c r="BP113">
        <v>1</v>
      </c>
      <c r="BQ113">
        <v>0</v>
      </c>
      <c r="BR113">
        <v>30.796799999999998</v>
      </c>
      <c r="BS113">
        <v>0</v>
      </c>
      <c r="BT113">
        <v>0</v>
      </c>
      <c r="BU113">
        <v>0</v>
      </c>
      <c r="BV113">
        <v>0</v>
      </c>
      <c r="BW113">
        <v>1</v>
      </c>
    </row>
    <row r="114" spans="1:75" ht="12.75">
      <c r="A114">
        <f>ROW(Source!A38)</f>
        <v>38</v>
      </c>
      <c r="B114">
        <v>11181932</v>
      </c>
      <c r="C114">
        <v>11181926</v>
      </c>
      <c r="D114">
        <v>1471982</v>
      </c>
      <c r="E114">
        <v>1</v>
      </c>
      <c r="F114">
        <v>1</v>
      </c>
      <c r="G114">
        <v>1</v>
      </c>
      <c r="H114">
        <v>2</v>
      </c>
      <c r="I114" t="s">
        <v>337</v>
      </c>
      <c r="J114" t="s">
        <v>338</v>
      </c>
      <c r="K114" t="s">
        <v>339</v>
      </c>
      <c r="L114">
        <v>1480</v>
      </c>
      <c r="N114">
        <v>1013</v>
      </c>
      <c r="O114" t="s">
        <v>331</v>
      </c>
      <c r="P114" t="s">
        <v>332</v>
      </c>
      <c r="Q114">
        <v>1</v>
      </c>
      <c r="Y114">
        <v>0.507</v>
      </c>
      <c r="AA114">
        <v>0</v>
      </c>
      <c r="AB114">
        <v>290.01</v>
      </c>
      <c r="AC114">
        <v>104.55</v>
      </c>
      <c r="AD114">
        <v>0</v>
      </c>
      <c r="AN114">
        <v>0</v>
      </c>
      <c r="AO114">
        <v>0</v>
      </c>
      <c r="AP114">
        <v>1</v>
      </c>
      <c r="AQ114">
        <v>1</v>
      </c>
      <c r="AR114">
        <v>0</v>
      </c>
      <c r="AT114">
        <v>1.69</v>
      </c>
      <c r="AU114" t="s">
        <v>28</v>
      </c>
      <c r="AV114">
        <v>0</v>
      </c>
      <c r="AW114">
        <v>2</v>
      </c>
      <c r="AX114">
        <v>11181943</v>
      </c>
      <c r="AY114">
        <v>1</v>
      </c>
      <c r="AZ114">
        <v>0</v>
      </c>
      <c r="BA114">
        <v>114</v>
      </c>
      <c r="BB114">
        <v>1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490.1169</v>
      </c>
      <c r="BL114">
        <v>176.68949999999998</v>
      </c>
      <c r="BM114">
        <v>0</v>
      </c>
      <c r="BN114">
        <v>0</v>
      </c>
      <c r="BO114">
        <v>0</v>
      </c>
      <c r="BP114">
        <v>1</v>
      </c>
      <c r="BQ114">
        <v>0</v>
      </c>
      <c r="BR114">
        <v>147.03507</v>
      </c>
      <c r="BS114">
        <v>53.00685</v>
      </c>
      <c r="BT114">
        <v>0</v>
      </c>
      <c r="BU114">
        <v>0</v>
      </c>
      <c r="BV114">
        <v>0</v>
      </c>
      <c r="BW114">
        <v>1</v>
      </c>
    </row>
    <row r="115" spans="1:75" ht="12.75">
      <c r="A115">
        <f>ROW(Source!A38)</f>
        <v>38</v>
      </c>
      <c r="B115">
        <v>11181933</v>
      </c>
      <c r="C115">
        <v>11181926</v>
      </c>
      <c r="D115">
        <v>1400083</v>
      </c>
      <c r="E115">
        <v>1</v>
      </c>
      <c r="F115">
        <v>1</v>
      </c>
      <c r="G115">
        <v>1</v>
      </c>
      <c r="H115">
        <v>3</v>
      </c>
      <c r="I115" t="s">
        <v>383</v>
      </c>
      <c r="J115" t="s">
        <v>384</v>
      </c>
      <c r="K115" t="s">
        <v>385</v>
      </c>
      <c r="L115">
        <v>1348</v>
      </c>
      <c r="N115">
        <v>1009</v>
      </c>
      <c r="O115" t="s">
        <v>353</v>
      </c>
      <c r="P115" t="s">
        <v>353</v>
      </c>
      <c r="Q115">
        <v>1000</v>
      </c>
      <c r="Y115">
        <v>0</v>
      </c>
      <c r="AA115">
        <v>31075</v>
      </c>
      <c r="AB115">
        <v>0</v>
      </c>
      <c r="AC115">
        <v>0</v>
      </c>
      <c r="AD115">
        <v>0</v>
      </c>
      <c r="AN115">
        <v>0</v>
      </c>
      <c r="AO115">
        <v>0</v>
      </c>
      <c r="AP115">
        <v>1</v>
      </c>
      <c r="AQ115">
        <v>1</v>
      </c>
      <c r="AR115">
        <v>0</v>
      </c>
      <c r="AT115">
        <v>0.00306</v>
      </c>
      <c r="AU115" t="s">
        <v>27</v>
      </c>
      <c r="AV115">
        <v>0</v>
      </c>
      <c r="AW115">
        <v>2</v>
      </c>
      <c r="AX115">
        <v>11181944</v>
      </c>
      <c r="AY115">
        <v>1</v>
      </c>
      <c r="AZ115">
        <v>0</v>
      </c>
      <c r="BA115">
        <v>115</v>
      </c>
      <c r="BB115">
        <v>1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95.08949999999999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1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</row>
    <row r="116" spans="1:75" ht="12.75">
      <c r="A116">
        <f>ROW(Source!A38)</f>
        <v>38</v>
      </c>
      <c r="B116">
        <v>11181934</v>
      </c>
      <c r="C116">
        <v>11181926</v>
      </c>
      <c r="D116">
        <v>1405109</v>
      </c>
      <c r="E116">
        <v>1</v>
      </c>
      <c r="F116">
        <v>1</v>
      </c>
      <c r="G116">
        <v>1</v>
      </c>
      <c r="H116">
        <v>3</v>
      </c>
      <c r="I116" t="s">
        <v>357</v>
      </c>
      <c r="J116" t="s">
        <v>358</v>
      </c>
      <c r="K116" t="s">
        <v>359</v>
      </c>
      <c r="L116">
        <v>1355</v>
      </c>
      <c r="N116">
        <v>1010</v>
      </c>
      <c r="O116" t="s">
        <v>66</v>
      </c>
      <c r="P116" t="s">
        <v>66</v>
      </c>
      <c r="Q116">
        <v>100</v>
      </c>
      <c r="Y116">
        <v>0</v>
      </c>
      <c r="AA116">
        <v>206.3</v>
      </c>
      <c r="AB116">
        <v>0</v>
      </c>
      <c r="AC116">
        <v>0</v>
      </c>
      <c r="AD116">
        <v>0</v>
      </c>
      <c r="AN116">
        <v>2</v>
      </c>
      <c r="AO116">
        <v>0</v>
      </c>
      <c r="AP116">
        <v>1</v>
      </c>
      <c r="AQ116">
        <v>1</v>
      </c>
      <c r="AR116">
        <v>0</v>
      </c>
      <c r="AT116">
        <v>4.08</v>
      </c>
      <c r="AU116" t="s">
        <v>27</v>
      </c>
      <c r="AV116">
        <v>0</v>
      </c>
      <c r="AW116">
        <v>2</v>
      </c>
      <c r="AX116">
        <v>11181945</v>
      </c>
      <c r="AY116">
        <v>1</v>
      </c>
      <c r="AZ116">
        <v>0</v>
      </c>
      <c r="BA116">
        <v>116</v>
      </c>
      <c r="BB116">
        <v>1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841.7040000000001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1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</row>
    <row r="117" spans="1:75" ht="12.75">
      <c r="A117">
        <f>ROW(Source!A38)</f>
        <v>38</v>
      </c>
      <c r="B117">
        <v>11181935</v>
      </c>
      <c r="C117">
        <v>11181926</v>
      </c>
      <c r="D117">
        <v>1444068</v>
      </c>
      <c r="E117">
        <v>1</v>
      </c>
      <c r="F117">
        <v>1</v>
      </c>
      <c r="G117">
        <v>1</v>
      </c>
      <c r="H117">
        <v>3</v>
      </c>
      <c r="I117" t="s">
        <v>360</v>
      </c>
      <c r="J117" t="s">
        <v>361</v>
      </c>
      <c r="K117" t="s">
        <v>362</v>
      </c>
      <c r="L117">
        <v>1355</v>
      </c>
      <c r="N117">
        <v>1010</v>
      </c>
      <c r="O117" t="s">
        <v>66</v>
      </c>
      <c r="P117" t="s">
        <v>66</v>
      </c>
      <c r="Q117">
        <v>100</v>
      </c>
      <c r="Y117">
        <v>0</v>
      </c>
      <c r="AA117">
        <v>710</v>
      </c>
      <c r="AB117">
        <v>0</v>
      </c>
      <c r="AC117">
        <v>0</v>
      </c>
      <c r="AD117">
        <v>0</v>
      </c>
      <c r="AN117">
        <v>2</v>
      </c>
      <c r="AO117">
        <v>0</v>
      </c>
      <c r="AP117">
        <v>1</v>
      </c>
      <c r="AQ117">
        <v>1</v>
      </c>
      <c r="AR117">
        <v>0</v>
      </c>
      <c r="AT117">
        <v>2.04</v>
      </c>
      <c r="AU117" t="s">
        <v>27</v>
      </c>
      <c r="AV117">
        <v>0</v>
      </c>
      <c r="AW117">
        <v>2</v>
      </c>
      <c r="AX117">
        <v>11181946</v>
      </c>
      <c r="AY117">
        <v>1</v>
      </c>
      <c r="AZ117">
        <v>0</v>
      </c>
      <c r="BA117">
        <v>117</v>
      </c>
      <c r="BB117">
        <v>1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1448.4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1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</row>
    <row r="118" spans="1:75" ht="12.75">
      <c r="A118">
        <f>ROW(Source!A38)</f>
        <v>38</v>
      </c>
      <c r="B118">
        <v>11181936</v>
      </c>
      <c r="C118">
        <v>11181926</v>
      </c>
      <c r="D118">
        <v>1444217</v>
      </c>
      <c r="E118">
        <v>1</v>
      </c>
      <c r="F118">
        <v>1</v>
      </c>
      <c r="G118">
        <v>1</v>
      </c>
      <c r="H118">
        <v>3</v>
      </c>
      <c r="I118" t="s">
        <v>426</v>
      </c>
      <c r="J118" t="s">
        <v>427</v>
      </c>
      <c r="K118" t="s">
        <v>428</v>
      </c>
      <c r="L118">
        <v>1355</v>
      </c>
      <c r="N118">
        <v>1010</v>
      </c>
      <c r="O118" t="s">
        <v>66</v>
      </c>
      <c r="P118" t="s">
        <v>66</v>
      </c>
      <c r="Q118">
        <v>100</v>
      </c>
      <c r="Y118">
        <v>0</v>
      </c>
      <c r="AA118">
        <v>1048.05</v>
      </c>
      <c r="AB118">
        <v>0</v>
      </c>
      <c r="AC118">
        <v>0</v>
      </c>
      <c r="AD118">
        <v>0</v>
      </c>
      <c r="AN118">
        <v>2</v>
      </c>
      <c r="AO118">
        <v>0</v>
      </c>
      <c r="AP118">
        <v>1</v>
      </c>
      <c r="AQ118">
        <v>1</v>
      </c>
      <c r="AR118">
        <v>0</v>
      </c>
      <c r="AT118">
        <v>1.02</v>
      </c>
      <c r="AU118" t="s">
        <v>27</v>
      </c>
      <c r="AV118">
        <v>0</v>
      </c>
      <c r="AW118">
        <v>2</v>
      </c>
      <c r="AX118">
        <v>11181947</v>
      </c>
      <c r="AY118">
        <v>1</v>
      </c>
      <c r="AZ118">
        <v>0</v>
      </c>
      <c r="BA118">
        <v>118</v>
      </c>
      <c r="BB118">
        <v>1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1069.011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1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</row>
    <row r="119" spans="1:75" ht="12.75">
      <c r="A119">
        <f>ROW(Source!A38)</f>
        <v>38</v>
      </c>
      <c r="B119">
        <v>11181937</v>
      </c>
      <c r="C119">
        <v>11181926</v>
      </c>
      <c r="D119">
        <v>1459071</v>
      </c>
      <c r="E119">
        <v>1</v>
      </c>
      <c r="F119">
        <v>1</v>
      </c>
      <c r="G119">
        <v>1</v>
      </c>
      <c r="H119">
        <v>3</v>
      </c>
      <c r="I119" t="s">
        <v>372</v>
      </c>
      <c r="J119" t="s">
        <v>373</v>
      </c>
      <c r="K119" t="s">
        <v>374</v>
      </c>
      <c r="L119">
        <v>1346</v>
      </c>
      <c r="N119">
        <v>1009</v>
      </c>
      <c r="O119" t="s">
        <v>343</v>
      </c>
      <c r="P119" t="s">
        <v>343</v>
      </c>
      <c r="Q119">
        <v>1</v>
      </c>
      <c r="Y119">
        <v>0</v>
      </c>
      <c r="AA119">
        <v>146.06</v>
      </c>
      <c r="AB119">
        <v>0</v>
      </c>
      <c r="AC119">
        <v>0</v>
      </c>
      <c r="AD119">
        <v>0</v>
      </c>
      <c r="AN119">
        <v>0</v>
      </c>
      <c r="AO119">
        <v>0</v>
      </c>
      <c r="AP119">
        <v>1</v>
      </c>
      <c r="AQ119">
        <v>1</v>
      </c>
      <c r="AR119">
        <v>0</v>
      </c>
      <c r="AT119">
        <v>0.31</v>
      </c>
      <c r="AU119" t="s">
        <v>27</v>
      </c>
      <c r="AV119">
        <v>0</v>
      </c>
      <c r="AW119">
        <v>2</v>
      </c>
      <c r="AX119">
        <v>11181948</v>
      </c>
      <c r="AY119">
        <v>1</v>
      </c>
      <c r="AZ119">
        <v>0</v>
      </c>
      <c r="BA119">
        <v>119</v>
      </c>
      <c r="BB119">
        <v>1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45.2786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1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</row>
    <row r="120" spans="1:75" ht="12.75">
      <c r="A120">
        <f>ROW(Source!A39)</f>
        <v>39</v>
      </c>
      <c r="B120">
        <v>11181950</v>
      </c>
      <c r="C120">
        <v>11181949</v>
      </c>
      <c r="D120">
        <v>121651</v>
      </c>
      <c r="E120">
        <v>1</v>
      </c>
      <c r="F120">
        <v>1</v>
      </c>
      <c r="G120">
        <v>1</v>
      </c>
      <c r="H120">
        <v>1</v>
      </c>
      <c r="I120" t="s">
        <v>323</v>
      </c>
      <c r="K120" t="s">
        <v>324</v>
      </c>
      <c r="L120">
        <v>1369</v>
      </c>
      <c r="N120">
        <v>1013</v>
      </c>
      <c r="O120" t="s">
        <v>325</v>
      </c>
      <c r="P120" t="s">
        <v>325</v>
      </c>
      <c r="Q120">
        <v>1</v>
      </c>
      <c r="Y120">
        <v>0.363</v>
      </c>
      <c r="AA120">
        <v>0</v>
      </c>
      <c r="AB120">
        <v>0</v>
      </c>
      <c r="AC120">
        <v>0</v>
      </c>
      <c r="AD120">
        <v>51.24</v>
      </c>
      <c r="AN120">
        <v>0</v>
      </c>
      <c r="AO120">
        <v>0</v>
      </c>
      <c r="AP120">
        <v>1</v>
      </c>
      <c r="AQ120">
        <v>1</v>
      </c>
      <c r="AR120">
        <v>0</v>
      </c>
      <c r="AT120">
        <v>1.21</v>
      </c>
      <c r="AU120" t="s">
        <v>28</v>
      </c>
      <c r="AV120">
        <v>1</v>
      </c>
      <c r="AW120">
        <v>2</v>
      </c>
      <c r="AX120">
        <v>11181979</v>
      </c>
      <c r="AY120">
        <v>1</v>
      </c>
      <c r="AZ120">
        <v>0</v>
      </c>
      <c r="BA120">
        <v>120</v>
      </c>
      <c r="BB120">
        <v>1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62.0004</v>
      </c>
      <c r="BN120">
        <v>1.21</v>
      </c>
      <c r="BO120">
        <v>0</v>
      </c>
      <c r="BP120">
        <v>1</v>
      </c>
      <c r="BQ120">
        <v>0</v>
      </c>
      <c r="BR120">
        <v>0</v>
      </c>
      <c r="BS120">
        <v>0</v>
      </c>
      <c r="BT120">
        <v>18.60012</v>
      </c>
      <c r="BU120">
        <v>0.363</v>
      </c>
      <c r="BV120">
        <v>0</v>
      </c>
      <c r="BW120">
        <v>1</v>
      </c>
    </row>
    <row r="121" spans="1:75" ht="12.75">
      <c r="A121">
        <f>ROW(Source!A39)</f>
        <v>39</v>
      </c>
      <c r="B121">
        <v>11181951</v>
      </c>
      <c r="C121">
        <v>11181949</v>
      </c>
      <c r="D121">
        <v>121548</v>
      </c>
      <c r="E121">
        <v>1</v>
      </c>
      <c r="F121">
        <v>1</v>
      </c>
      <c r="G121">
        <v>1</v>
      </c>
      <c r="H121">
        <v>1</v>
      </c>
      <c r="I121" t="s">
        <v>34</v>
      </c>
      <c r="K121" t="s">
        <v>326</v>
      </c>
      <c r="L121">
        <v>608254</v>
      </c>
      <c r="N121">
        <v>1013</v>
      </c>
      <c r="O121" t="s">
        <v>327</v>
      </c>
      <c r="P121" t="s">
        <v>327</v>
      </c>
      <c r="Q121">
        <v>1</v>
      </c>
      <c r="Y121">
        <v>0.303</v>
      </c>
      <c r="AA121">
        <v>0</v>
      </c>
      <c r="AB121">
        <v>0</v>
      </c>
      <c r="AC121">
        <v>0</v>
      </c>
      <c r="AD121">
        <v>0</v>
      </c>
      <c r="AN121">
        <v>0</v>
      </c>
      <c r="AO121">
        <v>0</v>
      </c>
      <c r="AP121">
        <v>1</v>
      </c>
      <c r="AQ121">
        <v>1</v>
      </c>
      <c r="AR121">
        <v>0</v>
      </c>
      <c r="AT121">
        <v>1.01</v>
      </c>
      <c r="AU121" t="s">
        <v>28</v>
      </c>
      <c r="AV121">
        <v>2</v>
      </c>
      <c r="AW121">
        <v>2</v>
      </c>
      <c r="AX121">
        <v>11181980</v>
      </c>
      <c r="AY121">
        <v>1</v>
      </c>
      <c r="AZ121">
        <v>0</v>
      </c>
      <c r="BA121">
        <v>121</v>
      </c>
      <c r="BB121">
        <v>1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1.01</v>
      </c>
      <c r="BP121">
        <v>1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0.303</v>
      </c>
      <c r="BW121">
        <v>1</v>
      </c>
    </row>
    <row r="122" spans="1:75" ht="12.75">
      <c r="A122">
        <f>ROW(Source!A39)</f>
        <v>39</v>
      </c>
      <c r="B122">
        <v>11181952</v>
      </c>
      <c r="C122">
        <v>11181949</v>
      </c>
      <c r="D122">
        <v>1466783</v>
      </c>
      <c r="E122">
        <v>1</v>
      </c>
      <c r="F122">
        <v>1</v>
      </c>
      <c r="G122">
        <v>1</v>
      </c>
      <c r="H122">
        <v>2</v>
      </c>
      <c r="I122" t="s">
        <v>328</v>
      </c>
      <c r="J122" t="s">
        <v>329</v>
      </c>
      <c r="K122" t="s">
        <v>330</v>
      </c>
      <c r="L122">
        <v>1480</v>
      </c>
      <c r="N122">
        <v>1013</v>
      </c>
      <c r="O122" t="s">
        <v>331</v>
      </c>
      <c r="P122" t="s">
        <v>332</v>
      </c>
      <c r="Q122">
        <v>1</v>
      </c>
      <c r="Y122">
        <v>0.003</v>
      </c>
      <c r="AA122">
        <v>0</v>
      </c>
      <c r="AB122">
        <v>410.67</v>
      </c>
      <c r="AC122">
        <v>66.28</v>
      </c>
      <c r="AD122">
        <v>0</v>
      </c>
      <c r="AN122">
        <v>0</v>
      </c>
      <c r="AO122">
        <v>0</v>
      </c>
      <c r="AP122">
        <v>1</v>
      </c>
      <c r="AQ122">
        <v>1</v>
      </c>
      <c r="AR122">
        <v>0</v>
      </c>
      <c r="AT122">
        <v>0.01</v>
      </c>
      <c r="AU122" t="s">
        <v>28</v>
      </c>
      <c r="AV122">
        <v>0</v>
      </c>
      <c r="AW122">
        <v>2</v>
      </c>
      <c r="AX122">
        <v>11181981</v>
      </c>
      <c r="AY122">
        <v>1</v>
      </c>
      <c r="AZ122">
        <v>0</v>
      </c>
      <c r="BA122">
        <v>122</v>
      </c>
      <c r="BB122">
        <v>1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4.1067</v>
      </c>
      <c r="BL122">
        <v>0.6628000000000001</v>
      </c>
      <c r="BM122">
        <v>0</v>
      </c>
      <c r="BN122">
        <v>0</v>
      </c>
      <c r="BO122">
        <v>0</v>
      </c>
      <c r="BP122">
        <v>1</v>
      </c>
      <c r="BQ122">
        <v>0</v>
      </c>
      <c r="BR122">
        <v>1.23201</v>
      </c>
      <c r="BS122">
        <v>0.19884000000000002</v>
      </c>
      <c r="BT122">
        <v>0</v>
      </c>
      <c r="BU122">
        <v>0</v>
      </c>
      <c r="BV122">
        <v>0</v>
      </c>
      <c r="BW122">
        <v>1</v>
      </c>
    </row>
    <row r="123" spans="1:75" ht="12.75">
      <c r="A123">
        <f>ROW(Source!A39)</f>
        <v>39</v>
      </c>
      <c r="B123">
        <v>11181953</v>
      </c>
      <c r="C123">
        <v>11181949</v>
      </c>
      <c r="D123">
        <v>1467145</v>
      </c>
      <c r="E123">
        <v>1</v>
      </c>
      <c r="F123">
        <v>1</v>
      </c>
      <c r="G123">
        <v>1</v>
      </c>
      <c r="H123">
        <v>2</v>
      </c>
      <c r="I123" t="s">
        <v>423</v>
      </c>
      <c r="J123" t="s">
        <v>424</v>
      </c>
      <c r="K123" t="s">
        <v>425</v>
      </c>
      <c r="L123">
        <v>1368</v>
      </c>
      <c r="N123">
        <v>1011</v>
      </c>
      <c r="O123" t="s">
        <v>336</v>
      </c>
      <c r="P123" t="s">
        <v>336</v>
      </c>
      <c r="Q123">
        <v>1</v>
      </c>
      <c r="Y123">
        <v>0.297</v>
      </c>
      <c r="AA123">
        <v>0</v>
      </c>
      <c r="AB123">
        <v>94.34</v>
      </c>
      <c r="AC123">
        <v>56.99</v>
      </c>
      <c r="AD123">
        <v>0</v>
      </c>
      <c r="AN123">
        <v>0</v>
      </c>
      <c r="AO123">
        <v>0</v>
      </c>
      <c r="AP123">
        <v>1</v>
      </c>
      <c r="AQ123">
        <v>1</v>
      </c>
      <c r="AR123">
        <v>0</v>
      </c>
      <c r="AT123">
        <v>0.99</v>
      </c>
      <c r="AU123" t="s">
        <v>28</v>
      </c>
      <c r="AV123">
        <v>0</v>
      </c>
      <c r="AW123">
        <v>2</v>
      </c>
      <c r="AX123">
        <v>11181982</v>
      </c>
      <c r="AY123">
        <v>1</v>
      </c>
      <c r="AZ123">
        <v>0</v>
      </c>
      <c r="BA123">
        <v>123</v>
      </c>
      <c r="BB123">
        <v>1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93.3966</v>
      </c>
      <c r="BL123">
        <v>56.4201</v>
      </c>
      <c r="BM123">
        <v>0</v>
      </c>
      <c r="BN123">
        <v>0</v>
      </c>
      <c r="BO123">
        <v>0</v>
      </c>
      <c r="BP123">
        <v>1</v>
      </c>
      <c r="BQ123">
        <v>0</v>
      </c>
      <c r="BR123">
        <v>28.01898</v>
      </c>
      <c r="BS123">
        <v>16.92603</v>
      </c>
      <c r="BT123">
        <v>0</v>
      </c>
      <c r="BU123">
        <v>0</v>
      </c>
      <c r="BV123">
        <v>0</v>
      </c>
      <c r="BW123">
        <v>1</v>
      </c>
    </row>
    <row r="124" spans="1:75" ht="12.75">
      <c r="A124">
        <f>ROW(Source!A39)</f>
        <v>39</v>
      </c>
      <c r="B124">
        <v>11181954</v>
      </c>
      <c r="C124">
        <v>11181949</v>
      </c>
      <c r="D124">
        <v>1467385</v>
      </c>
      <c r="E124">
        <v>1</v>
      </c>
      <c r="F124">
        <v>1</v>
      </c>
      <c r="G124">
        <v>1</v>
      </c>
      <c r="H124">
        <v>2</v>
      </c>
      <c r="I124" t="s">
        <v>333</v>
      </c>
      <c r="J124" t="s">
        <v>334</v>
      </c>
      <c r="K124" t="s">
        <v>335</v>
      </c>
      <c r="L124">
        <v>1368</v>
      </c>
      <c r="N124">
        <v>1011</v>
      </c>
      <c r="O124" t="s">
        <v>336</v>
      </c>
      <c r="P124" t="s">
        <v>336</v>
      </c>
      <c r="Q124">
        <v>1</v>
      </c>
      <c r="Y124">
        <v>0.006</v>
      </c>
      <c r="AA124">
        <v>0</v>
      </c>
      <c r="AB124">
        <v>15.45</v>
      </c>
      <c r="AC124">
        <v>0</v>
      </c>
      <c r="AD124">
        <v>0</v>
      </c>
      <c r="AN124">
        <v>0</v>
      </c>
      <c r="AO124">
        <v>0</v>
      </c>
      <c r="AP124">
        <v>1</v>
      </c>
      <c r="AQ124">
        <v>1</v>
      </c>
      <c r="AR124">
        <v>0</v>
      </c>
      <c r="AT124">
        <v>0.02</v>
      </c>
      <c r="AU124" t="s">
        <v>28</v>
      </c>
      <c r="AV124">
        <v>0</v>
      </c>
      <c r="AW124">
        <v>2</v>
      </c>
      <c r="AX124">
        <v>11181983</v>
      </c>
      <c r="AY124">
        <v>1</v>
      </c>
      <c r="AZ124">
        <v>0</v>
      </c>
      <c r="BA124">
        <v>124</v>
      </c>
      <c r="BB124">
        <v>1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0.309</v>
      </c>
      <c r="BL124">
        <v>0</v>
      </c>
      <c r="BM124">
        <v>0</v>
      </c>
      <c r="BN124">
        <v>0</v>
      </c>
      <c r="BO124">
        <v>0</v>
      </c>
      <c r="BP124">
        <v>1</v>
      </c>
      <c r="BQ124">
        <v>0</v>
      </c>
      <c r="BR124">
        <v>0.09269999999999999</v>
      </c>
      <c r="BS124">
        <v>0</v>
      </c>
      <c r="BT124">
        <v>0</v>
      </c>
      <c r="BU124">
        <v>0</v>
      </c>
      <c r="BV124">
        <v>0</v>
      </c>
      <c r="BW124">
        <v>1</v>
      </c>
    </row>
    <row r="125" spans="1:75" ht="12.75">
      <c r="A125">
        <f>ROW(Source!A39)</f>
        <v>39</v>
      </c>
      <c r="B125">
        <v>11181955</v>
      </c>
      <c r="C125">
        <v>11181949</v>
      </c>
      <c r="D125">
        <v>1471982</v>
      </c>
      <c r="E125">
        <v>1</v>
      </c>
      <c r="F125">
        <v>1</v>
      </c>
      <c r="G125">
        <v>1</v>
      </c>
      <c r="H125">
        <v>2</v>
      </c>
      <c r="I125" t="s">
        <v>337</v>
      </c>
      <c r="J125" t="s">
        <v>338</v>
      </c>
      <c r="K125" t="s">
        <v>339</v>
      </c>
      <c r="L125">
        <v>1480</v>
      </c>
      <c r="N125">
        <v>1013</v>
      </c>
      <c r="O125" t="s">
        <v>331</v>
      </c>
      <c r="P125" t="s">
        <v>332</v>
      </c>
      <c r="Q125">
        <v>1</v>
      </c>
      <c r="Y125">
        <v>0.003</v>
      </c>
      <c r="AA125">
        <v>0</v>
      </c>
      <c r="AB125">
        <v>290.01</v>
      </c>
      <c r="AC125">
        <v>104.55</v>
      </c>
      <c r="AD125">
        <v>0</v>
      </c>
      <c r="AN125">
        <v>0</v>
      </c>
      <c r="AO125">
        <v>0</v>
      </c>
      <c r="AP125">
        <v>1</v>
      </c>
      <c r="AQ125">
        <v>1</v>
      </c>
      <c r="AR125">
        <v>0</v>
      </c>
      <c r="AT125">
        <v>0.01</v>
      </c>
      <c r="AU125" t="s">
        <v>28</v>
      </c>
      <c r="AV125">
        <v>0</v>
      </c>
      <c r="AW125">
        <v>2</v>
      </c>
      <c r="AX125">
        <v>11181967</v>
      </c>
      <c r="AY125">
        <v>1</v>
      </c>
      <c r="AZ125">
        <v>0</v>
      </c>
      <c r="BA125">
        <v>125</v>
      </c>
      <c r="BB125">
        <v>1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2.9001</v>
      </c>
      <c r="BL125">
        <v>1.0455</v>
      </c>
      <c r="BM125">
        <v>0</v>
      </c>
      <c r="BN125">
        <v>0</v>
      </c>
      <c r="BO125">
        <v>0</v>
      </c>
      <c r="BP125">
        <v>1</v>
      </c>
      <c r="BQ125">
        <v>0</v>
      </c>
      <c r="BR125">
        <v>0.87003</v>
      </c>
      <c r="BS125">
        <v>0.31365</v>
      </c>
      <c r="BT125">
        <v>0</v>
      </c>
      <c r="BU125">
        <v>0</v>
      </c>
      <c r="BV125">
        <v>0</v>
      </c>
      <c r="BW125">
        <v>1</v>
      </c>
    </row>
    <row r="126" spans="1:75" ht="12.75">
      <c r="A126">
        <f>ROW(Source!A39)</f>
        <v>39</v>
      </c>
      <c r="B126">
        <v>11181956</v>
      </c>
      <c r="C126">
        <v>11181949</v>
      </c>
      <c r="D126">
        <v>1400331</v>
      </c>
      <c r="E126">
        <v>1</v>
      </c>
      <c r="F126">
        <v>1</v>
      </c>
      <c r="G126">
        <v>1</v>
      </c>
      <c r="H126">
        <v>3</v>
      </c>
      <c r="I126" t="s">
        <v>417</v>
      </c>
      <c r="J126" t="s">
        <v>418</v>
      </c>
      <c r="K126" t="s">
        <v>419</v>
      </c>
      <c r="L126">
        <v>1348</v>
      </c>
      <c r="N126">
        <v>1009</v>
      </c>
      <c r="O126" t="s">
        <v>353</v>
      </c>
      <c r="P126" t="s">
        <v>353</v>
      </c>
      <c r="Q126">
        <v>1000</v>
      </c>
      <c r="Y126">
        <v>0</v>
      </c>
      <c r="AA126">
        <v>2861.52</v>
      </c>
      <c r="AB126">
        <v>0</v>
      </c>
      <c r="AC126">
        <v>0</v>
      </c>
      <c r="AD126">
        <v>0</v>
      </c>
      <c r="AN126">
        <v>0</v>
      </c>
      <c r="AO126">
        <v>0</v>
      </c>
      <c r="AP126">
        <v>1</v>
      </c>
      <c r="AQ126">
        <v>1</v>
      </c>
      <c r="AR126">
        <v>0</v>
      </c>
      <c r="AT126">
        <v>0.00016</v>
      </c>
      <c r="AU126" t="s">
        <v>27</v>
      </c>
      <c r="AV126">
        <v>0</v>
      </c>
      <c r="AW126">
        <v>2</v>
      </c>
      <c r="AX126">
        <v>11181968</v>
      </c>
      <c r="AY126">
        <v>1</v>
      </c>
      <c r="AZ126">
        <v>0</v>
      </c>
      <c r="BA126">
        <v>126</v>
      </c>
      <c r="BB126">
        <v>1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0.45784320000000006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1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</row>
    <row r="127" spans="1:75" ht="12.75">
      <c r="A127">
        <f>ROW(Source!A39)</f>
        <v>39</v>
      </c>
      <c r="B127">
        <v>11181957</v>
      </c>
      <c r="C127">
        <v>11181949</v>
      </c>
      <c r="D127">
        <v>1401022</v>
      </c>
      <c r="E127">
        <v>1</v>
      </c>
      <c r="F127">
        <v>1</v>
      </c>
      <c r="G127">
        <v>1</v>
      </c>
      <c r="H127">
        <v>3</v>
      </c>
      <c r="I127" t="s">
        <v>429</v>
      </c>
      <c r="J127" t="s">
        <v>430</v>
      </c>
      <c r="K127" t="s">
        <v>431</v>
      </c>
      <c r="L127">
        <v>1348</v>
      </c>
      <c r="N127">
        <v>1009</v>
      </c>
      <c r="O127" t="s">
        <v>353</v>
      </c>
      <c r="P127" t="s">
        <v>353</v>
      </c>
      <c r="Q127">
        <v>1000</v>
      </c>
      <c r="Y127">
        <v>0</v>
      </c>
      <c r="AA127">
        <v>248802.84</v>
      </c>
      <c r="AB127">
        <v>0</v>
      </c>
      <c r="AC127">
        <v>0</v>
      </c>
      <c r="AD127">
        <v>0</v>
      </c>
      <c r="AN127">
        <v>0</v>
      </c>
      <c r="AO127">
        <v>0</v>
      </c>
      <c r="AP127">
        <v>1</v>
      </c>
      <c r="AQ127">
        <v>1</v>
      </c>
      <c r="AR127">
        <v>0</v>
      </c>
      <c r="AT127">
        <v>0.0005</v>
      </c>
      <c r="AU127" t="s">
        <v>27</v>
      </c>
      <c r="AV127">
        <v>0</v>
      </c>
      <c r="AW127">
        <v>2</v>
      </c>
      <c r="AX127">
        <v>11181969</v>
      </c>
      <c r="AY127">
        <v>1</v>
      </c>
      <c r="AZ127">
        <v>0</v>
      </c>
      <c r="BA127">
        <v>127</v>
      </c>
      <c r="BB127">
        <v>1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124.40142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1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</row>
    <row r="128" spans="1:75" ht="12.75">
      <c r="A128">
        <f>ROW(Source!A39)</f>
        <v>39</v>
      </c>
      <c r="B128">
        <v>11181958</v>
      </c>
      <c r="C128">
        <v>11181949</v>
      </c>
      <c r="D128">
        <v>1402641</v>
      </c>
      <c r="E128">
        <v>1</v>
      </c>
      <c r="F128">
        <v>1</v>
      </c>
      <c r="G128">
        <v>1</v>
      </c>
      <c r="H128">
        <v>3</v>
      </c>
      <c r="I128" t="s">
        <v>432</v>
      </c>
      <c r="J128" t="s">
        <v>433</v>
      </c>
      <c r="K128" t="s">
        <v>434</v>
      </c>
      <c r="L128">
        <v>1348</v>
      </c>
      <c r="N128">
        <v>1009</v>
      </c>
      <c r="O128" t="s">
        <v>353</v>
      </c>
      <c r="P128" t="s">
        <v>353</v>
      </c>
      <c r="Q128">
        <v>1000</v>
      </c>
      <c r="Y128">
        <v>0</v>
      </c>
      <c r="AA128">
        <v>18645</v>
      </c>
      <c r="AB128">
        <v>0</v>
      </c>
      <c r="AC128">
        <v>0</v>
      </c>
      <c r="AD128">
        <v>0</v>
      </c>
      <c r="AN128">
        <v>0</v>
      </c>
      <c r="AO128">
        <v>0</v>
      </c>
      <c r="AP128">
        <v>1</v>
      </c>
      <c r="AQ128">
        <v>1</v>
      </c>
      <c r="AR128">
        <v>0</v>
      </c>
      <c r="AT128">
        <v>0.00026</v>
      </c>
      <c r="AU128" t="s">
        <v>27</v>
      </c>
      <c r="AV128">
        <v>0</v>
      </c>
      <c r="AW128">
        <v>2</v>
      </c>
      <c r="AX128">
        <v>11181970</v>
      </c>
      <c r="AY128">
        <v>1</v>
      </c>
      <c r="AZ128">
        <v>0</v>
      </c>
      <c r="BA128">
        <v>128</v>
      </c>
      <c r="BB128">
        <v>1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4.8477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1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</row>
    <row r="129" spans="1:75" ht="12.75">
      <c r="A129">
        <f>ROW(Source!A39)</f>
        <v>39</v>
      </c>
      <c r="B129">
        <v>11181959</v>
      </c>
      <c r="C129">
        <v>11181949</v>
      </c>
      <c r="D129">
        <v>1404070</v>
      </c>
      <c r="E129">
        <v>1</v>
      </c>
      <c r="F129">
        <v>1</v>
      </c>
      <c r="G129">
        <v>1</v>
      </c>
      <c r="H129">
        <v>3</v>
      </c>
      <c r="I129" t="s">
        <v>435</v>
      </c>
      <c r="J129" t="s">
        <v>436</v>
      </c>
      <c r="K129" t="s">
        <v>437</v>
      </c>
      <c r="L129">
        <v>1348</v>
      </c>
      <c r="N129">
        <v>1009</v>
      </c>
      <c r="O129" t="s">
        <v>353</v>
      </c>
      <c r="P129" t="s">
        <v>353</v>
      </c>
      <c r="Q129">
        <v>1000</v>
      </c>
      <c r="Y129">
        <v>0</v>
      </c>
      <c r="AA129">
        <v>15000</v>
      </c>
      <c r="AB129">
        <v>0</v>
      </c>
      <c r="AC129">
        <v>0</v>
      </c>
      <c r="AD129">
        <v>0</v>
      </c>
      <c r="AN129">
        <v>0</v>
      </c>
      <c r="AO129">
        <v>0</v>
      </c>
      <c r="AP129">
        <v>1</v>
      </c>
      <c r="AQ129">
        <v>1</v>
      </c>
      <c r="AR129">
        <v>0</v>
      </c>
      <c r="AT129">
        <v>4E-05</v>
      </c>
      <c r="AU129" t="s">
        <v>27</v>
      </c>
      <c r="AV129">
        <v>0</v>
      </c>
      <c r="AW129">
        <v>2</v>
      </c>
      <c r="AX129">
        <v>11181971</v>
      </c>
      <c r="AY129">
        <v>1</v>
      </c>
      <c r="AZ129">
        <v>0</v>
      </c>
      <c r="BA129">
        <v>129</v>
      </c>
      <c r="BB129">
        <v>1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0.6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1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</row>
    <row r="130" spans="1:75" ht="12.75">
      <c r="A130">
        <f>ROW(Source!A39)</f>
        <v>39</v>
      </c>
      <c r="B130">
        <v>11181960</v>
      </c>
      <c r="C130">
        <v>11181949</v>
      </c>
      <c r="D130">
        <v>1404368</v>
      </c>
      <c r="E130">
        <v>1</v>
      </c>
      <c r="F130">
        <v>1</v>
      </c>
      <c r="G130">
        <v>1</v>
      </c>
      <c r="H130">
        <v>3</v>
      </c>
      <c r="I130" t="s">
        <v>340</v>
      </c>
      <c r="J130" t="s">
        <v>341</v>
      </c>
      <c r="K130" t="s">
        <v>342</v>
      </c>
      <c r="L130">
        <v>1346</v>
      </c>
      <c r="N130">
        <v>1009</v>
      </c>
      <c r="O130" t="s">
        <v>343</v>
      </c>
      <c r="P130" t="s">
        <v>343</v>
      </c>
      <c r="Q130">
        <v>1</v>
      </c>
      <c r="Y130">
        <v>0</v>
      </c>
      <c r="AA130">
        <v>40.04</v>
      </c>
      <c r="AB130">
        <v>0</v>
      </c>
      <c r="AC130">
        <v>0</v>
      </c>
      <c r="AD130">
        <v>0</v>
      </c>
      <c r="AN130">
        <v>0</v>
      </c>
      <c r="AO130">
        <v>0</v>
      </c>
      <c r="AP130">
        <v>1</v>
      </c>
      <c r="AQ130">
        <v>1</v>
      </c>
      <c r="AR130">
        <v>0</v>
      </c>
      <c r="AT130">
        <v>0.012</v>
      </c>
      <c r="AU130" t="s">
        <v>27</v>
      </c>
      <c r="AV130">
        <v>0</v>
      </c>
      <c r="AW130">
        <v>2</v>
      </c>
      <c r="AX130">
        <v>11181972</v>
      </c>
      <c r="AY130">
        <v>1</v>
      </c>
      <c r="AZ130">
        <v>0</v>
      </c>
      <c r="BA130">
        <v>130</v>
      </c>
      <c r="BB130">
        <v>1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0.48048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1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</row>
    <row r="131" spans="1:75" ht="12.75">
      <c r="A131">
        <f>ROW(Source!A39)</f>
        <v>39</v>
      </c>
      <c r="B131">
        <v>11181961</v>
      </c>
      <c r="C131">
        <v>11181949</v>
      </c>
      <c r="D131">
        <v>1404489</v>
      </c>
      <c r="E131">
        <v>1</v>
      </c>
      <c r="F131">
        <v>1</v>
      </c>
      <c r="G131">
        <v>1</v>
      </c>
      <c r="H131">
        <v>3</v>
      </c>
      <c r="I131" t="s">
        <v>344</v>
      </c>
      <c r="J131" t="s">
        <v>345</v>
      </c>
      <c r="K131" t="s">
        <v>346</v>
      </c>
      <c r="L131">
        <v>1346</v>
      </c>
      <c r="N131">
        <v>1009</v>
      </c>
      <c r="O131" t="s">
        <v>343</v>
      </c>
      <c r="P131" t="s">
        <v>343</v>
      </c>
      <c r="Q131">
        <v>1</v>
      </c>
      <c r="Y131">
        <v>0</v>
      </c>
      <c r="AA131">
        <v>22.6</v>
      </c>
      <c r="AB131">
        <v>0</v>
      </c>
      <c r="AC131">
        <v>0</v>
      </c>
      <c r="AD131">
        <v>0</v>
      </c>
      <c r="AN131">
        <v>0</v>
      </c>
      <c r="AO131">
        <v>0</v>
      </c>
      <c r="AP131">
        <v>1</v>
      </c>
      <c r="AQ131">
        <v>1</v>
      </c>
      <c r="AR131">
        <v>0</v>
      </c>
      <c r="AT131">
        <v>0.1</v>
      </c>
      <c r="AU131" t="s">
        <v>27</v>
      </c>
      <c r="AV131">
        <v>0</v>
      </c>
      <c r="AW131">
        <v>2</v>
      </c>
      <c r="AX131">
        <v>11181973</v>
      </c>
      <c r="AY131">
        <v>1</v>
      </c>
      <c r="AZ131">
        <v>0</v>
      </c>
      <c r="BA131">
        <v>131</v>
      </c>
      <c r="BB131">
        <v>1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2.26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1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</row>
    <row r="132" spans="1:75" ht="12.75">
      <c r="A132">
        <f>ROW(Source!A39)</f>
        <v>39</v>
      </c>
      <c r="B132">
        <v>11181962</v>
      </c>
      <c r="C132">
        <v>11181949</v>
      </c>
      <c r="D132">
        <v>1405496</v>
      </c>
      <c r="E132">
        <v>1</v>
      </c>
      <c r="F132">
        <v>1</v>
      </c>
      <c r="G132">
        <v>1</v>
      </c>
      <c r="H132">
        <v>3</v>
      </c>
      <c r="I132" t="s">
        <v>438</v>
      </c>
      <c r="J132" t="s">
        <v>439</v>
      </c>
      <c r="K132" t="s">
        <v>440</v>
      </c>
      <c r="L132">
        <v>1346</v>
      </c>
      <c r="N132">
        <v>1009</v>
      </c>
      <c r="O132" t="s">
        <v>343</v>
      </c>
      <c r="P132" t="s">
        <v>343</v>
      </c>
      <c r="Q132">
        <v>1</v>
      </c>
      <c r="Y132">
        <v>0</v>
      </c>
      <c r="AA132">
        <v>0</v>
      </c>
      <c r="AB132">
        <v>0</v>
      </c>
      <c r="AC132">
        <v>0</v>
      </c>
      <c r="AD132">
        <v>0</v>
      </c>
      <c r="AN132">
        <v>2</v>
      </c>
      <c r="AO132">
        <v>0</v>
      </c>
      <c r="AP132">
        <v>1</v>
      </c>
      <c r="AQ132">
        <v>1</v>
      </c>
      <c r="AR132">
        <v>0</v>
      </c>
      <c r="AT132">
        <v>0.01</v>
      </c>
      <c r="AU132" t="s">
        <v>27</v>
      </c>
      <c r="AV132">
        <v>0</v>
      </c>
      <c r="AW132">
        <v>2</v>
      </c>
      <c r="AX132">
        <v>11181974</v>
      </c>
      <c r="AY132">
        <v>1</v>
      </c>
      <c r="AZ132">
        <v>0</v>
      </c>
      <c r="BA132">
        <v>132</v>
      </c>
      <c r="BB132">
        <v>1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</row>
    <row r="133" spans="1:75" ht="12.75">
      <c r="A133">
        <f>ROW(Source!A39)</f>
        <v>39</v>
      </c>
      <c r="B133">
        <v>11181963</v>
      </c>
      <c r="C133">
        <v>11181949</v>
      </c>
      <c r="D133">
        <v>1444217</v>
      </c>
      <c r="E133">
        <v>1</v>
      </c>
      <c r="F133">
        <v>1</v>
      </c>
      <c r="G133">
        <v>1</v>
      </c>
      <c r="H133">
        <v>3</v>
      </c>
      <c r="I133" t="s">
        <v>426</v>
      </c>
      <c r="J133" t="s">
        <v>427</v>
      </c>
      <c r="K133" t="s">
        <v>428</v>
      </c>
      <c r="L133">
        <v>1355</v>
      </c>
      <c r="N133">
        <v>1010</v>
      </c>
      <c r="O133" t="s">
        <v>66</v>
      </c>
      <c r="P133" t="s">
        <v>66</v>
      </c>
      <c r="Q133">
        <v>100</v>
      </c>
      <c r="Y133">
        <v>0</v>
      </c>
      <c r="AA133">
        <v>1048.05</v>
      </c>
      <c r="AB133">
        <v>0</v>
      </c>
      <c r="AC133">
        <v>0</v>
      </c>
      <c r="AD133">
        <v>0</v>
      </c>
      <c r="AN133">
        <v>2</v>
      </c>
      <c r="AO133">
        <v>0</v>
      </c>
      <c r="AP133">
        <v>1</v>
      </c>
      <c r="AQ133">
        <v>1</v>
      </c>
      <c r="AR133">
        <v>0</v>
      </c>
      <c r="AT133">
        <v>0.01</v>
      </c>
      <c r="AU133" t="s">
        <v>27</v>
      </c>
      <c r="AV133">
        <v>0</v>
      </c>
      <c r="AW133">
        <v>2</v>
      </c>
      <c r="AX133">
        <v>11181975</v>
      </c>
      <c r="AY133">
        <v>1</v>
      </c>
      <c r="AZ133">
        <v>0</v>
      </c>
      <c r="BA133">
        <v>133</v>
      </c>
      <c r="BB133">
        <v>1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10.4805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1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</row>
    <row r="134" spans="1:75" ht="12.75">
      <c r="A134">
        <f>ROW(Source!A39)</f>
        <v>39</v>
      </c>
      <c r="B134">
        <v>11181964</v>
      </c>
      <c r="C134">
        <v>11181949</v>
      </c>
      <c r="D134">
        <v>1444281</v>
      </c>
      <c r="E134">
        <v>1</v>
      </c>
      <c r="F134">
        <v>1</v>
      </c>
      <c r="G134">
        <v>1</v>
      </c>
      <c r="H134">
        <v>3</v>
      </c>
      <c r="I134" t="s">
        <v>366</v>
      </c>
      <c r="J134" t="s">
        <v>367</v>
      </c>
      <c r="K134" t="s">
        <v>368</v>
      </c>
      <c r="L134">
        <v>1346</v>
      </c>
      <c r="N134">
        <v>1009</v>
      </c>
      <c r="O134" t="s">
        <v>343</v>
      </c>
      <c r="P134" t="s">
        <v>343</v>
      </c>
      <c r="Q134">
        <v>1</v>
      </c>
      <c r="Y134">
        <v>0</v>
      </c>
      <c r="AA134">
        <v>35.7</v>
      </c>
      <c r="AB134">
        <v>0</v>
      </c>
      <c r="AC134">
        <v>0</v>
      </c>
      <c r="AD134">
        <v>0</v>
      </c>
      <c r="AN134">
        <v>2</v>
      </c>
      <c r="AO134">
        <v>0</v>
      </c>
      <c r="AP134">
        <v>1</v>
      </c>
      <c r="AQ134">
        <v>1</v>
      </c>
      <c r="AR134">
        <v>0</v>
      </c>
      <c r="AT134">
        <v>0.01</v>
      </c>
      <c r="AU134" t="s">
        <v>27</v>
      </c>
      <c r="AV134">
        <v>0</v>
      </c>
      <c r="AW134">
        <v>2</v>
      </c>
      <c r="AX134">
        <v>11181976</v>
      </c>
      <c r="AY134">
        <v>1</v>
      </c>
      <c r="AZ134">
        <v>0</v>
      </c>
      <c r="BA134">
        <v>134</v>
      </c>
      <c r="BB134">
        <v>1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0.35700000000000004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1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</row>
    <row r="135" spans="1:75" ht="12.75">
      <c r="A135">
        <f>ROW(Source!A39)</f>
        <v>39</v>
      </c>
      <c r="B135">
        <v>11181965</v>
      </c>
      <c r="C135">
        <v>11181949</v>
      </c>
      <c r="D135">
        <v>1444300</v>
      </c>
      <c r="E135">
        <v>1</v>
      </c>
      <c r="F135">
        <v>1</v>
      </c>
      <c r="G135">
        <v>1</v>
      </c>
      <c r="H135">
        <v>3</v>
      </c>
      <c r="I135" t="s">
        <v>441</v>
      </c>
      <c r="J135" t="s">
        <v>442</v>
      </c>
      <c r="K135" t="s">
        <v>443</v>
      </c>
      <c r="L135">
        <v>1354</v>
      </c>
      <c r="N135">
        <v>1010</v>
      </c>
      <c r="O135" t="s">
        <v>24</v>
      </c>
      <c r="P135" t="s">
        <v>24</v>
      </c>
      <c r="Q135">
        <v>1</v>
      </c>
      <c r="Y135">
        <v>0</v>
      </c>
      <c r="AA135">
        <v>3.97</v>
      </c>
      <c r="AB135">
        <v>0</v>
      </c>
      <c r="AC135">
        <v>0</v>
      </c>
      <c r="AD135">
        <v>0</v>
      </c>
      <c r="AN135">
        <v>2</v>
      </c>
      <c r="AO135">
        <v>0</v>
      </c>
      <c r="AP135">
        <v>1</v>
      </c>
      <c r="AQ135">
        <v>1</v>
      </c>
      <c r="AR135">
        <v>0</v>
      </c>
      <c r="AT135">
        <v>10.2</v>
      </c>
      <c r="AU135" t="s">
        <v>27</v>
      </c>
      <c r="AV135">
        <v>0</v>
      </c>
      <c r="AW135">
        <v>2</v>
      </c>
      <c r="AX135">
        <v>11181977</v>
      </c>
      <c r="AY135">
        <v>1</v>
      </c>
      <c r="AZ135">
        <v>0</v>
      </c>
      <c r="BA135">
        <v>135</v>
      </c>
      <c r="BB135">
        <v>1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40.494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1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</row>
    <row r="136" spans="1:75" ht="12.75">
      <c r="A136">
        <f>ROW(Source!A39)</f>
        <v>39</v>
      </c>
      <c r="B136">
        <v>11181966</v>
      </c>
      <c r="C136">
        <v>11181949</v>
      </c>
      <c r="D136">
        <v>1459071</v>
      </c>
      <c r="E136">
        <v>1</v>
      </c>
      <c r="F136">
        <v>1</v>
      </c>
      <c r="G136">
        <v>1</v>
      </c>
      <c r="H136">
        <v>3</v>
      </c>
      <c r="I136" t="s">
        <v>372</v>
      </c>
      <c r="J136" t="s">
        <v>373</v>
      </c>
      <c r="K136" t="s">
        <v>374</v>
      </c>
      <c r="L136">
        <v>1346</v>
      </c>
      <c r="N136">
        <v>1009</v>
      </c>
      <c r="O136" t="s">
        <v>343</v>
      </c>
      <c r="P136" t="s">
        <v>343</v>
      </c>
      <c r="Q136">
        <v>1</v>
      </c>
      <c r="Y136">
        <v>0</v>
      </c>
      <c r="AA136">
        <v>146.06</v>
      </c>
      <c r="AB136">
        <v>0</v>
      </c>
      <c r="AC136">
        <v>0</v>
      </c>
      <c r="AD136">
        <v>0</v>
      </c>
      <c r="AN136">
        <v>0</v>
      </c>
      <c r="AO136">
        <v>0</v>
      </c>
      <c r="AP136">
        <v>1</v>
      </c>
      <c r="AQ136">
        <v>1</v>
      </c>
      <c r="AR136">
        <v>0</v>
      </c>
      <c r="AT136">
        <v>0.01</v>
      </c>
      <c r="AU136" t="s">
        <v>27</v>
      </c>
      <c r="AV136">
        <v>0</v>
      </c>
      <c r="AW136">
        <v>2</v>
      </c>
      <c r="AX136">
        <v>11181978</v>
      </c>
      <c r="AY136">
        <v>1</v>
      </c>
      <c r="AZ136">
        <v>0</v>
      </c>
      <c r="BA136">
        <v>136</v>
      </c>
      <c r="BB136">
        <v>1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1.4606000000000001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1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</row>
    <row r="137" spans="1:75" ht="12.75">
      <c r="A137">
        <f>ROW(Source!A63)</f>
        <v>63</v>
      </c>
      <c r="B137">
        <v>11181985</v>
      </c>
      <c r="C137">
        <v>11181984</v>
      </c>
      <c r="D137">
        <v>121651</v>
      </c>
      <c r="E137">
        <v>1</v>
      </c>
      <c r="F137">
        <v>1</v>
      </c>
      <c r="G137">
        <v>1</v>
      </c>
      <c r="H137">
        <v>1</v>
      </c>
      <c r="I137" t="s">
        <v>323</v>
      </c>
      <c r="K137" t="s">
        <v>324</v>
      </c>
      <c r="L137">
        <v>1369</v>
      </c>
      <c r="N137">
        <v>1013</v>
      </c>
      <c r="O137" t="s">
        <v>325</v>
      </c>
      <c r="P137" t="s">
        <v>325</v>
      </c>
      <c r="Q137">
        <v>1</v>
      </c>
      <c r="Y137">
        <v>4.188</v>
      </c>
      <c r="AA137">
        <v>0</v>
      </c>
      <c r="AB137">
        <v>0</v>
      </c>
      <c r="AC137">
        <v>0</v>
      </c>
      <c r="AD137">
        <v>51.24</v>
      </c>
      <c r="AN137">
        <v>0</v>
      </c>
      <c r="AO137">
        <v>0</v>
      </c>
      <c r="AP137">
        <v>1</v>
      </c>
      <c r="AQ137">
        <v>1</v>
      </c>
      <c r="AR137">
        <v>0</v>
      </c>
      <c r="AT137">
        <v>3.49</v>
      </c>
      <c r="AU137" t="s">
        <v>126</v>
      </c>
      <c r="AV137">
        <v>1</v>
      </c>
      <c r="AW137">
        <v>2</v>
      </c>
      <c r="AX137">
        <v>11181994</v>
      </c>
      <c r="AY137">
        <v>1</v>
      </c>
      <c r="AZ137">
        <v>0</v>
      </c>
      <c r="BA137">
        <v>137</v>
      </c>
      <c r="BB137">
        <v>1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178.82760000000002</v>
      </c>
      <c r="BN137">
        <v>3.49</v>
      </c>
      <c r="BO137">
        <v>0</v>
      </c>
      <c r="BP137">
        <v>1</v>
      </c>
      <c r="BQ137">
        <v>0</v>
      </c>
      <c r="BR137">
        <v>0</v>
      </c>
      <c r="BS137">
        <v>0</v>
      </c>
      <c r="BT137">
        <v>214.59312</v>
      </c>
      <c r="BU137">
        <v>4.188</v>
      </c>
      <c r="BV137">
        <v>0</v>
      </c>
      <c r="BW137">
        <v>1</v>
      </c>
    </row>
    <row r="138" spans="1:75" ht="12.75">
      <c r="A138">
        <f>ROW(Source!A63)</f>
        <v>63</v>
      </c>
      <c r="B138">
        <v>11181986</v>
      </c>
      <c r="C138">
        <v>11181984</v>
      </c>
      <c r="D138">
        <v>121548</v>
      </c>
      <c r="E138">
        <v>1</v>
      </c>
      <c r="F138">
        <v>1</v>
      </c>
      <c r="G138">
        <v>1</v>
      </c>
      <c r="H138">
        <v>1</v>
      </c>
      <c r="I138" t="s">
        <v>34</v>
      </c>
      <c r="K138" t="s">
        <v>326</v>
      </c>
      <c r="L138">
        <v>608254</v>
      </c>
      <c r="N138">
        <v>1013</v>
      </c>
      <c r="O138" t="s">
        <v>327</v>
      </c>
      <c r="P138" t="s">
        <v>327</v>
      </c>
      <c r="Q138">
        <v>1</v>
      </c>
      <c r="Y138">
        <v>0.792</v>
      </c>
      <c r="AA138">
        <v>0</v>
      </c>
      <c r="AB138">
        <v>0</v>
      </c>
      <c r="AC138">
        <v>0</v>
      </c>
      <c r="AD138">
        <v>0</v>
      </c>
      <c r="AN138">
        <v>0</v>
      </c>
      <c r="AO138">
        <v>0</v>
      </c>
      <c r="AP138">
        <v>1</v>
      </c>
      <c r="AQ138">
        <v>1</v>
      </c>
      <c r="AR138">
        <v>0</v>
      </c>
      <c r="AT138">
        <v>0.66</v>
      </c>
      <c r="AU138" t="s">
        <v>126</v>
      </c>
      <c r="AV138">
        <v>2</v>
      </c>
      <c r="AW138">
        <v>2</v>
      </c>
      <c r="AX138">
        <v>11181995</v>
      </c>
      <c r="AY138">
        <v>1</v>
      </c>
      <c r="AZ138">
        <v>0</v>
      </c>
      <c r="BA138">
        <v>138</v>
      </c>
      <c r="BB138">
        <v>1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0.66</v>
      </c>
      <c r="BP138">
        <v>1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0.792</v>
      </c>
      <c r="BW138">
        <v>1</v>
      </c>
    </row>
    <row r="139" spans="1:75" ht="12.75">
      <c r="A139">
        <f>ROW(Source!A63)</f>
        <v>63</v>
      </c>
      <c r="B139">
        <v>11181987</v>
      </c>
      <c r="C139">
        <v>11181984</v>
      </c>
      <c r="D139">
        <v>1466783</v>
      </c>
      <c r="E139">
        <v>1</v>
      </c>
      <c r="F139">
        <v>1</v>
      </c>
      <c r="G139">
        <v>1</v>
      </c>
      <c r="H139">
        <v>2</v>
      </c>
      <c r="I139" t="s">
        <v>328</v>
      </c>
      <c r="J139" t="s">
        <v>329</v>
      </c>
      <c r="K139" t="s">
        <v>330</v>
      </c>
      <c r="L139">
        <v>1480</v>
      </c>
      <c r="N139">
        <v>1013</v>
      </c>
      <c r="O139" t="s">
        <v>331</v>
      </c>
      <c r="P139" t="s">
        <v>332</v>
      </c>
      <c r="Q139">
        <v>1</v>
      </c>
      <c r="Y139">
        <v>0.396</v>
      </c>
      <c r="AA139">
        <v>0</v>
      </c>
      <c r="AB139">
        <v>410.67</v>
      </c>
      <c r="AC139">
        <v>66.28</v>
      </c>
      <c r="AD139">
        <v>0</v>
      </c>
      <c r="AN139">
        <v>0</v>
      </c>
      <c r="AO139">
        <v>0</v>
      </c>
      <c r="AP139">
        <v>1</v>
      </c>
      <c r="AQ139">
        <v>1</v>
      </c>
      <c r="AR139">
        <v>0</v>
      </c>
      <c r="AT139">
        <v>0.33</v>
      </c>
      <c r="AU139" t="s">
        <v>126</v>
      </c>
      <c r="AV139">
        <v>0</v>
      </c>
      <c r="AW139">
        <v>2</v>
      </c>
      <c r="AX139">
        <v>11181996</v>
      </c>
      <c r="AY139">
        <v>1</v>
      </c>
      <c r="AZ139">
        <v>0</v>
      </c>
      <c r="BA139">
        <v>139</v>
      </c>
      <c r="BB139">
        <v>1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135.52110000000002</v>
      </c>
      <c r="BL139">
        <v>21.872400000000003</v>
      </c>
      <c r="BM139">
        <v>0</v>
      </c>
      <c r="BN139">
        <v>0</v>
      </c>
      <c r="BO139">
        <v>0</v>
      </c>
      <c r="BP139">
        <v>1</v>
      </c>
      <c r="BQ139">
        <v>0</v>
      </c>
      <c r="BR139">
        <v>162.62532000000002</v>
      </c>
      <c r="BS139">
        <v>26.24688</v>
      </c>
      <c r="BT139">
        <v>0</v>
      </c>
      <c r="BU139">
        <v>0</v>
      </c>
      <c r="BV139">
        <v>0</v>
      </c>
      <c r="BW139">
        <v>1</v>
      </c>
    </row>
    <row r="140" spans="1:75" ht="12.75">
      <c r="A140">
        <f>ROW(Source!A63)</f>
        <v>63</v>
      </c>
      <c r="B140">
        <v>11181988</v>
      </c>
      <c r="C140">
        <v>11181984</v>
      </c>
      <c r="D140">
        <v>1467385</v>
      </c>
      <c r="E140">
        <v>1</v>
      </c>
      <c r="F140">
        <v>1</v>
      </c>
      <c r="G140">
        <v>1</v>
      </c>
      <c r="H140">
        <v>2</v>
      </c>
      <c r="I140" t="s">
        <v>333</v>
      </c>
      <c r="J140" t="s">
        <v>334</v>
      </c>
      <c r="K140" t="s">
        <v>335</v>
      </c>
      <c r="L140">
        <v>1368</v>
      </c>
      <c r="N140">
        <v>1011</v>
      </c>
      <c r="O140" t="s">
        <v>336</v>
      </c>
      <c r="P140" t="s">
        <v>336</v>
      </c>
      <c r="Q140">
        <v>1</v>
      </c>
      <c r="Y140">
        <v>1.548</v>
      </c>
      <c r="AA140">
        <v>0</v>
      </c>
      <c r="AB140">
        <v>15.45</v>
      </c>
      <c r="AC140">
        <v>0</v>
      </c>
      <c r="AD140">
        <v>0</v>
      </c>
      <c r="AN140">
        <v>0</v>
      </c>
      <c r="AO140">
        <v>0</v>
      </c>
      <c r="AP140">
        <v>1</v>
      </c>
      <c r="AQ140">
        <v>1</v>
      </c>
      <c r="AR140">
        <v>0</v>
      </c>
      <c r="AT140">
        <v>1.29</v>
      </c>
      <c r="AU140" t="s">
        <v>126</v>
      </c>
      <c r="AV140">
        <v>0</v>
      </c>
      <c r="AW140">
        <v>2</v>
      </c>
      <c r="AX140">
        <v>11181997</v>
      </c>
      <c r="AY140">
        <v>1</v>
      </c>
      <c r="AZ140">
        <v>0</v>
      </c>
      <c r="BA140">
        <v>140</v>
      </c>
      <c r="BB140">
        <v>1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19.9305</v>
      </c>
      <c r="BL140">
        <v>0</v>
      </c>
      <c r="BM140">
        <v>0</v>
      </c>
      <c r="BN140">
        <v>0</v>
      </c>
      <c r="BO140">
        <v>0</v>
      </c>
      <c r="BP140">
        <v>1</v>
      </c>
      <c r="BQ140">
        <v>0</v>
      </c>
      <c r="BR140">
        <v>23.9166</v>
      </c>
      <c r="BS140">
        <v>0</v>
      </c>
      <c r="BT140">
        <v>0</v>
      </c>
      <c r="BU140">
        <v>0</v>
      </c>
      <c r="BV140">
        <v>0</v>
      </c>
      <c r="BW140">
        <v>1</v>
      </c>
    </row>
    <row r="141" spans="1:75" ht="12.75">
      <c r="A141">
        <f>ROW(Source!A63)</f>
        <v>63</v>
      </c>
      <c r="B141">
        <v>11181989</v>
      </c>
      <c r="C141">
        <v>11181984</v>
      </c>
      <c r="D141">
        <v>1471982</v>
      </c>
      <c r="E141">
        <v>1</v>
      </c>
      <c r="F141">
        <v>1</v>
      </c>
      <c r="G141">
        <v>1</v>
      </c>
      <c r="H141">
        <v>2</v>
      </c>
      <c r="I141" t="s">
        <v>337</v>
      </c>
      <c r="J141" t="s">
        <v>338</v>
      </c>
      <c r="K141" t="s">
        <v>339</v>
      </c>
      <c r="L141">
        <v>1480</v>
      </c>
      <c r="N141">
        <v>1013</v>
      </c>
      <c r="O141" t="s">
        <v>331</v>
      </c>
      <c r="P141" t="s">
        <v>332</v>
      </c>
      <c r="Q141">
        <v>1</v>
      </c>
      <c r="Y141">
        <v>0.396</v>
      </c>
      <c r="AA141">
        <v>0</v>
      </c>
      <c r="AB141">
        <v>290.01</v>
      </c>
      <c r="AC141">
        <v>104.55</v>
      </c>
      <c r="AD141">
        <v>0</v>
      </c>
      <c r="AN141">
        <v>0</v>
      </c>
      <c r="AO141">
        <v>0</v>
      </c>
      <c r="AP141">
        <v>1</v>
      </c>
      <c r="AQ141">
        <v>1</v>
      </c>
      <c r="AR141">
        <v>0</v>
      </c>
      <c r="AT141">
        <v>0.33</v>
      </c>
      <c r="AU141" t="s">
        <v>126</v>
      </c>
      <c r="AV141">
        <v>0</v>
      </c>
      <c r="AW141">
        <v>2</v>
      </c>
      <c r="AX141">
        <v>11181998</v>
      </c>
      <c r="AY141">
        <v>1</v>
      </c>
      <c r="AZ141">
        <v>0</v>
      </c>
      <c r="BA141">
        <v>141</v>
      </c>
      <c r="BB141">
        <v>1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95.7033</v>
      </c>
      <c r="BL141">
        <v>34.5015</v>
      </c>
      <c r="BM141">
        <v>0</v>
      </c>
      <c r="BN141">
        <v>0</v>
      </c>
      <c r="BO141">
        <v>0</v>
      </c>
      <c r="BP141">
        <v>1</v>
      </c>
      <c r="BQ141">
        <v>0</v>
      </c>
      <c r="BR141">
        <v>114.84396</v>
      </c>
      <c r="BS141">
        <v>41.4018</v>
      </c>
      <c r="BT141">
        <v>0</v>
      </c>
      <c r="BU141">
        <v>0</v>
      </c>
      <c r="BV141">
        <v>0</v>
      </c>
      <c r="BW141">
        <v>1</v>
      </c>
    </row>
    <row r="142" spans="1:75" ht="12.75">
      <c r="A142">
        <f>ROW(Source!A63)</f>
        <v>63</v>
      </c>
      <c r="B142">
        <v>11181990</v>
      </c>
      <c r="C142">
        <v>11181984</v>
      </c>
      <c r="D142">
        <v>1404368</v>
      </c>
      <c r="E142">
        <v>1</v>
      </c>
      <c r="F142">
        <v>1</v>
      </c>
      <c r="G142">
        <v>1</v>
      </c>
      <c r="H142">
        <v>3</v>
      </c>
      <c r="I142" t="s">
        <v>340</v>
      </c>
      <c r="J142" t="s">
        <v>341</v>
      </c>
      <c r="K142" t="s">
        <v>342</v>
      </c>
      <c r="L142">
        <v>1346</v>
      </c>
      <c r="N142">
        <v>1009</v>
      </c>
      <c r="O142" t="s">
        <v>343</v>
      </c>
      <c r="P142" t="s">
        <v>343</v>
      </c>
      <c r="Q142">
        <v>1</v>
      </c>
      <c r="Y142">
        <v>0.25</v>
      </c>
      <c r="AA142">
        <v>40.04</v>
      </c>
      <c r="AB142">
        <v>0</v>
      </c>
      <c r="AC142">
        <v>0</v>
      </c>
      <c r="AD142">
        <v>0</v>
      </c>
      <c r="AN142">
        <v>0</v>
      </c>
      <c r="AO142">
        <v>0</v>
      </c>
      <c r="AP142">
        <v>1</v>
      </c>
      <c r="AQ142">
        <v>1</v>
      </c>
      <c r="AR142">
        <v>0</v>
      </c>
      <c r="AT142">
        <v>0.25</v>
      </c>
      <c r="AV142">
        <v>0</v>
      </c>
      <c r="AW142">
        <v>2</v>
      </c>
      <c r="AX142">
        <v>11181999</v>
      </c>
      <c r="AY142">
        <v>1</v>
      </c>
      <c r="AZ142">
        <v>0</v>
      </c>
      <c r="BA142">
        <v>142</v>
      </c>
      <c r="BB142">
        <v>1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10.01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1</v>
      </c>
      <c r="BQ142">
        <v>10.01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1</v>
      </c>
    </row>
    <row r="143" spans="1:75" ht="12.75">
      <c r="A143">
        <f>ROW(Source!A63)</f>
        <v>63</v>
      </c>
      <c r="B143">
        <v>11181991</v>
      </c>
      <c r="C143">
        <v>11181984</v>
      </c>
      <c r="D143">
        <v>1404489</v>
      </c>
      <c r="E143">
        <v>1</v>
      </c>
      <c r="F143">
        <v>1</v>
      </c>
      <c r="G143">
        <v>1</v>
      </c>
      <c r="H143">
        <v>3</v>
      </c>
      <c r="I143" t="s">
        <v>344</v>
      </c>
      <c r="J143" t="s">
        <v>345</v>
      </c>
      <c r="K143" t="s">
        <v>346</v>
      </c>
      <c r="L143">
        <v>1346</v>
      </c>
      <c r="N143">
        <v>1009</v>
      </c>
      <c r="O143" t="s">
        <v>343</v>
      </c>
      <c r="P143" t="s">
        <v>343</v>
      </c>
      <c r="Q143">
        <v>1</v>
      </c>
      <c r="Y143">
        <v>0.26</v>
      </c>
      <c r="AA143">
        <v>22.6</v>
      </c>
      <c r="AB143">
        <v>0</v>
      </c>
      <c r="AC143">
        <v>0</v>
      </c>
      <c r="AD143">
        <v>0</v>
      </c>
      <c r="AN143">
        <v>0</v>
      </c>
      <c r="AO143">
        <v>0</v>
      </c>
      <c r="AP143">
        <v>1</v>
      </c>
      <c r="AQ143">
        <v>1</v>
      </c>
      <c r="AR143">
        <v>0</v>
      </c>
      <c r="AT143">
        <v>0.26</v>
      </c>
      <c r="AV143">
        <v>0</v>
      </c>
      <c r="AW143">
        <v>2</v>
      </c>
      <c r="AX143">
        <v>11182000</v>
      </c>
      <c r="AY143">
        <v>1</v>
      </c>
      <c r="AZ143">
        <v>0</v>
      </c>
      <c r="BA143">
        <v>143</v>
      </c>
      <c r="BB143">
        <v>1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5.876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1</v>
      </c>
      <c r="BQ143">
        <v>5.876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1</v>
      </c>
    </row>
    <row r="144" spans="1:75" ht="12.75">
      <c r="A144">
        <f>ROW(Source!A63)</f>
        <v>63</v>
      </c>
      <c r="B144">
        <v>11181992</v>
      </c>
      <c r="C144">
        <v>11181984</v>
      </c>
      <c r="D144">
        <v>1405803</v>
      </c>
      <c r="E144">
        <v>1</v>
      </c>
      <c r="F144">
        <v>1</v>
      </c>
      <c r="G144">
        <v>1</v>
      </c>
      <c r="H144">
        <v>3</v>
      </c>
      <c r="I144" t="s">
        <v>347</v>
      </c>
      <c r="J144" t="s">
        <v>348</v>
      </c>
      <c r="K144" t="s">
        <v>349</v>
      </c>
      <c r="L144">
        <v>1346</v>
      </c>
      <c r="N144">
        <v>1009</v>
      </c>
      <c r="O144" t="s">
        <v>343</v>
      </c>
      <c r="P144" t="s">
        <v>343</v>
      </c>
      <c r="Q144">
        <v>1</v>
      </c>
      <c r="Y144">
        <v>0.05</v>
      </c>
      <c r="AA144">
        <v>41.07</v>
      </c>
      <c r="AB144">
        <v>0</v>
      </c>
      <c r="AC144">
        <v>0</v>
      </c>
      <c r="AD144">
        <v>0</v>
      </c>
      <c r="AN144">
        <v>2</v>
      </c>
      <c r="AO144">
        <v>0</v>
      </c>
      <c r="AP144">
        <v>1</v>
      </c>
      <c r="AQ144">
        <v>1</v>
      </c>
      <c r="AR144">
        <v>0</v>
      </c>
      <c r="AT144">
        <v>0.05</v>
      </c>
      <c r="AV144">
        <v>0</v>
      </c>
      <c r="AW144">
        <v>2</v>
      </c>
      <c r="AX144">
        <v>11182001</v>
      </c>
      <c r="AY144">
        <v>1</v>
      </c>
      <c r="AZ144">
        <v>0</v>
      </c>
      <c r="BA144">
        <v>144</v>
      </c>
      <c r="BB144">
        <v>1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2.0535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1</v>
      </c>
      <c r="BQ144">
        <v>2.0535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1</v>
      </c>
    </row>
    <row r="145" spans="1:75" ht="12.75">
      <c r="A145">
        <f>ROW(Source!A63)</f>
        <v>63</v>
      </c>
      <c r="B145">
        <v>11181993</v>
      </c>
      <c r="C145">
        <v>11181984</v>
      </c>
      <c r="D145">
        <v>1423458</v>
      </c>
      <c r="E145">
        <v>1</v>
      </c>
      <c r="F145">
        <v>1</v>
      </c>
      <c r="G145">
        <v>1</v>
      </c>
      <c r="H145">
        <v>3</v>
      </c>
      <c r="I145" t="s">
        <v>350</v>
      </c>
      <c r="J145" t="s">
        <v>351</v>
      </c>
      <c r="K145" t="s">
        <v>352</v>
      </c>
      <c r="L145">
        <v>1348</v>
      </c>
      <c r="N145">
        <v>1009</v>
      </c>
      <c r="O145" t="s">
        <v>353</v>
      </c>
      <c r="P145" t="s">
        <v>353</v>
      </c>
      <c r="Q145">
        <v>1000</v>
      </c>
      <c r="Y145">
        <v>0.03</v>
      </c>
      <c r="AA145">
        <v>18175.85</v>
      </c>
      <c r="AB145">
        <v>0</v>
      </c>
      <c r="AC145">
        <v>0</v>
      </c>
      <c r="AD145">
        <v>0</v>
      </c>
      <c r="AN145">
        <v>2</v>
      </c>
      <c r="AO145">
        <v>0</v>
      </c>
      <c r="AP145">
        <v>1</v>
      </c>
      <c r="AQ145">
        <v>1</v>
      </c>
      <c r="AR145">
        <v>0</v>
      </c>
      <c r="AT145">
        <v>0.03</v>
      </c>
      <c r="AV145">
        <v>0</v>
      </c>
      <c r="AW145">
        <v>2</v>
      </c>
      <c r="AX145">
        <v>11182002</v>
      </c>
      <c r="AY145">
        <v>1</v>
      </c>
      <c r="AZ145">
        <v>0</v>
      </c>
      <c r="BA145">
        <v>145</v>
      </c>
      <c r="BB145">
        <v>1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545.2755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1</v>
      </c>
      <c r="BQ145">
        <v>545.2755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1</v>
      </c>
    </row>
    <row r="146" spans="1:75" ht="12.75">
      <c r="A146">
        <f>ROW(Source!A64)</f>
        <v>64</v>
      </c>
      <c r="B146">
        <v>11182004</v>
      </c>
      <c r="C146">
        <v>11182003</v>
      </c>
      <c r="D146">
        <v>121651</v>
      </c>
      <c r="E146">
        <v>1</v>
      </c>
      <c r="F146">
        <v>1</v>
      </c>
      <c r="G146">
        <v>1</v>
      </c>
      <c r="H146">
        <v>1</v>
      </c>
      <c r="I146" t="s">
        <v>323</v>
      </c>
      <c r="K146" t="s">
        <v>324</v>
      </c>
      <c r="L146">
        <v>1369</v>
      </c>
      <c r="N146">
        <v>1013</v>
      </c>
      <c r="O146" t="s">
        <v>325</v>
      </c>
      <c r="P146" t="s">
        <v>325</v>
      </c>
      <c r="Q146">
        <v>1</v>
      </c>
      <c r="Y146">
        <v>4.032</v>
      </c>
      <c r="AA146">
        <v>0</v>
      </c>
      <c r="AB146">
        <v>0</v>
      </c>
      <c r="AC146">
        <v>0</v>
      </c>
      <c r="AD146">
        <v>51.24</v>
      </c>
      <c r="AN146">
        <v>0</v>
      </c>
      <c r="AO146">
        <v>0</v>
      </c>
      <c r="AP146">
        <v>1</v>
      </c>
      <c r="AQ146">
        <v>1</v>
      </c>
      <c r="AR146">
        <v>0</v>
      </c>
      <c r="AT146">
        <v>3.36</v>
      </c>
      <c r="AU146" t="s">
        <v>126</v>
      </c>
      <c r="AV146">
        <v>1</v>
      </c>
      <c r="AW146">
        <v>2</v>
      </c>
      <c r="AX146">
        <v>11182017</v>
      </c>
      <c r="AY146">
        <v>1</v>
      </c>
      <c r="AZ146">
        <v>0</v>
      </c>
      <c r="BA146">
        <v>146</v>
      </c>
      <c r="BB146">
        <v>1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172.1664</v>
      </c>
      <c r="BN146">
        <v>3.36</v>
      </c>
      <c r="BO146">
        <v>0</v>
      </c>
      <c r="BP146">
        <v>1</v>
      </c>
      <c r="BQ146">
        <v>0</v>
      </c>
      <c r="BR146">
        <v>0</v>
      </c>
      <c r="BS146">
        <v>0</v>
      </c>
      <c r="BT146">
        <v>206.59968</v>
      </c>
      <c r="BU146">
        <v>4.032</v>
      </c>
      <c r="BV146">
        <v>0</v>
      </c>
      <c r="BW146">
        <v>1</v>
      </c>
    </row>
    <row r="147" spans="1:75" ht="12.75">
      <c r="A147">
        <f>ROW(Source!A64)</f>
        <v>64</v>
      </c>
      <c r="B147">
        <v>11182005</v>
      </c>
      <c r="C147">
        <v>11182003</v>
      </c>
      <c r="D147">
        <v>121548</v>
      </c>
      <c r="E147">
        <v>1</v>
      </c>
      <c r="F147">
        <v>1</v>
      </c>
      <c r="G147">
        <v>1</v>
      </c>
      <c r="H147">
        <v>1</v>
      </c>
      <c r="I147" t="s">
        <v>34</v>
      </c>
      <c r="K147" t="s">
        <v>326</v>
      </c>
      <c r="L147">
        <v>608254</v>
      </c>
      <c r="N147">
        <v>1013</v>
      </c>
      <c r="O147" t="s">
        <v>327</v>
      </c>
      <c r="P147" t="s">
        <v>327</v>
      </c>
      <c r="Q147">
        <v>1</v>
      </c>
      <c r="Y147">
        <v>0.024</v>
      </c>
      <c r="AA147">
        <v>0</v>
      </c>
      <c r="AB147">
        <v>0</v>
      </c>
      <c r="AC147">
        <v>0</v>
      </c>
      <c r="AD147">
        <v>0</v>
      </c>
      <c r="AN147">
        <v>0</v>
      </c>
      <c r="AO147">
        <v>0</v>
      </c>
      <c r="AP147">
        <v>1</v>
      </c>
      <c r="AQ147">
        <v>1</v>
      </c>
      <c r="AR147">
        <v>0</v>
      </c>
      <c r="AT147">
        <v>0.02</v>
      </c>
      <c r="AU147" t="s">
        <v>126</v>
      </c>
      <c r="AV147">
        <v>2</v>
      </c>
      <c r="AW147">
        <v>2</v>
      </c>
      <c r="AX147">
        <v>11182018</v>
      </c>
      <c r="AY147">
        <v>1</v>
      </c>
      <c r="AZ147">
        <v>0</v>
      </c>
      <c r="BA147">
        <v>147</v>
      </c>
      <c r="BB147">
        <v>1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0.02</v>
      </c>
      <c r="BP147">
        <v>1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0.024</v>
      </c>
      <c r="BW147">
        <v>1</v>
      </c>
    </row>
    <row r="148" spans="1:75" ht="12.75">
      <c r="A148">
        <f>ROW(Source!A64)</f>
        <v>64</v>
      </c>
      <c r="B148">
        <v>11182006</v>
      </c>
      <c r="C148">
        <v>11182003</v>
      </c>
      <c r="D148">
        <v>1466783</v>
      </c>
      <c r="E148">
        <v>1</v>
      </c>
      <c r="F148">
        <v>1</v>
      </c>
      <c r="G148">
        <v>1</v>
      </c>
      <c r="H148">
        <v>2</v>
      </c>
      <c r="I148" t="s">
        <v>328</v>
      </c>
      <c r="J148" t="s">
        <v>329</v>
      </c>
      <c r="K148" t="s">
        <v>330</v>
      </c>
      <c r="L148">
        <v>1480</v>
      </c>
      <c r="N148">
        <v>1013</v>
      </c>
      <c r="O148" t="s">
        <v>331</v>
      </c>
      <c r="P148" t="s">
        <v>332</v>
      </c>
      <c r="Q148">
        <v>1</v>
      </c>
      <c r="Y148">
        <v>0.012</v>
      </c>
      <c r="AA148">
        <v>0</v>
      </c>
      <c r="AB148">
        <v>410.67</v>
      </c>
      <c r="AC148">
        <v>66.28</v>
      </c>
      <c r="AD148">
        <v>0</v>
      </c>
      <c r="AN148">
        <v>0</v>
      </c>
      <c r="AO148">
        <v>0</v>
      </c>
      <c r="AP148">
        <v>1</v>
      </c>
      <c r="AQ148">
        <v>1</v>
      </c>
      <c r="AR148">
        <v>0</v>
      </c>
      <c r="AT148">
        <v>0.01</v>
      </c>
      <c r="AU148" t="s">
        <v>126</v>
      </c>
      <c r="AV148">
        <v>0</v>
      </c>
      <c r="AW148">
        <v>2</v>
      </c>
      <c r="AX148">
        <v>11182019</v>
      </c>
      <c r="AY148">
        <v>1</v>
      </c>
      <c r="AZ148">
        <v>0</v>
      </c>
      <c r="BA148">
        <v>148</v>
      </c>
      <c r="BB148">
        <v>1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4.1067</v>
      </c>
      <c r="BL148">
        <v>0.6628000000000001</v>
      </c>
      <c r="BM148">
        <v>0</v>
      </c>
      <c r="BN148">
        <v>0</v>
      </c>
      <c r="BO148">
        <v>0</v>
      </c>
      <c r="BP148">
        <v>1</v>
      </c>
      <c r="BQ148">
        <v>0</v>
      </c>
      <c r="BR148">
        <v>4.92804</v>
      </c>
      <c r="BS148">
        <v>0.7953600000000001</v>
      </c>
      <c r="BT148">
        <v>0</v>
      </c>
      <c r="BU148">
        <v>0</v>
      </c>
      <c r="BV148">
        <v>0</v>
      </c>
      <c r="BW148">
        <v>1</v>
      </c>
    </row>
    <row r="149" spans="1:75" ht="12.75">
      <c r="A149">
        <f>ROW(Source!A64)</f>
        <v>64</v>
      </c>
      <c r="B149">
        <v>11182007</v>
      </c>
      <c r="C149">
        <v>11182003</v>
      </c>
      <c r="D149">
        <v>1471190</v>
      </c>
      <c r="E149">
        <v>1</v>
      </c>
      <c r="F149">
        <v>1</v>
      </c>
      <c r="G149">
        <v>1</v>
      </c>
      <c r="H149">
        <v>2</v>
      </c>
      <c r="I149" t="s">
        <v>354</v>
      </c>
      <c r="J149" t="s">
        <v>355</v>
      </c>
      <c r="K149" t="s">
        <v>356</v>
      </c>
      <c r="L149">
        <v>1368</v>
      </c>
      <c r="N149">
        <v>1011</v>
      </c>
      <c r="O149" t="s">
        <v>336</v>
      </c>
      <c r="P149" t="s">
        <v>336</v>
      </c>
      <c r="Q149">
        <v>1</v>
      </c>
      <c r="Y149">
        <v>0.612</v>
      </c>
      <c r="AA149">
        <v>0</v>
      </c>
      <c r="AB149">
        <v>5</v>
      </c>
      <c r="AC149">
        <v>0</v>
      </c>
      <c r="AD149">
        <v>0</v>
      </c>
      <c r="AN149">
        <v>0</v>
      </c>
      <c r="AO149">
        <v>0</v>
      </c>
      <c r="AP149">
        <v>1</v>
      </c>
      <c r="AQ149">
        <v>1</v>
      </c>
      <c r="AR149">
        <v>0</v>
      </c>
      <c r="AT149">
        <v>0.51</v>
      </c>
      <c r="AU149" t="s">
        <v>126</v>
      </c>
      <c r="AV149">
        <v>0</v>
      </c>
      <c r="AW149">
        <v>2</v>
      </c>
      <c r="AX149">
        <v>11182020</v>
      </c>
      <c r="AY149">
        <v>1</v>
      </c>
      <c r="AZ149">
        <v>0</v>
      </c>
      <c r="BA149">
        <v>149</v>
      </c>
      <c r="BB149">
        <v>1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2.55</v>
      </c>
      <c r="BL149">
        <v>0</v>
      </c>
      <c r="BM149">
        <v>0</v>
      </c>
      <c r="BN149">
        <v>0</v>
      </c>
      <c r="BO149">
        <v>0</v>
      </c>
      <c r="BP149">
        <v>1</v>
      </c>
      <c r="BQ149">
        <v>0</v>
      </c>
      <c r="BR149">
        <v>3.06</v>
      </c>
      <c r="BS149">
        <v>0</v>
      </c>
      <c r="BT149">
        <v>0</v>
      </c>
      <c r="BU149">
        <v>0</v>
      </c>
      <c r="BV149">
        <v>0</v>
      </c>
      <c r="BW149">
        <v>1</v>
      </c>
    </row>
    <row r="150" spans="1:75" ht="12.75">
      <c r="A150">
        <f>ROW(Source!A64)</f>
        <v>64</v>
      </c>
      <c r="B150">
        <v>11182008</v>
      </c>
      <c r="C150">
        <v>11182003</v>
      </c>
      <c r="D150">
        <v>1471982</v>
      </c>
      <c r="E150">
        <v>1</v>
      </c>
      <c r="F150">
        <v>1</v>
      </c>
      <c r="G150">
        <v>1</v>
      </c>
      <c r="H150">
        <v>2</v>
      </c>
      <c r="I150" t="s">
        <v>337</v>
      </c>
      <c r="J150" t="s">
        <v>338</v>
      </c>
      <c r="K150" t="s">
        <v>339</v>
      </c>
      <c r="L150">
        <v>1480</v>
      </c>
      <c r="N150">
        <v>1013</v>
      </c>
      <c r="O150" t="s">
        <v>331</v>
      </c>
      <c r="P150" t="s">
        <v>332</v>
      </c>
      <c r="Q150">
        <v>1</v>
      </c>
      <c r="Y150">
        <v>0.012</v>
      </c>
      <c r="AA150">
        <v>0</v>
      </c>
      <c r="AB150">
        <v>290.01</v>
      </c>
      <c r="AC150">
        <v>104.55</v>
      </c>
      <c r="AD150">
        <v>0</v>
      </c>
      <c r="AN150">
        <v>0</v>
      </c>
      <c r="AO150">
        <v>0</v>
      </c>
      <c r="AP150">
        <v>1</v>
      </c>
      <c r="AQ150">
        <v>1</v>
      </c>
      <c r="AR150">
        <v>0</v>
      </c>
      <c r="AT150">
        <v>0.01</v>
      </c>
      <c r="AU150" t="s">
        <v>126</v>
      </c>
      <c r="AV150">
        <v>0</v>
      </c>
      <c r="AW150">
        <v>2</v>
      </c>
      <c r="AX150">
        <v>11182021</v>
      </c>
      <c r="AY150">
        <v>1</v>
      </c>
      <c r="AZ150">
        <v>0</v>
      </c>
      <c r="BA150">
        <v>150</v>
      </c>
      <c r="BB150">
        <v>1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2.9001</v>
      </c>
      <c r="BL150">
        <v>1.0455</v>
      </c>
      <c r="BM150">
        <v>0</v>
      </c>
      <c r="BN150">
        <v>0</v>
      </c>
      <c r="BO150">
        <v>0</v>
      </c>
      <c r="BP150">
        <v>1</v>
      </c>
      <c r="BQ150">
        <v>0</v>
      </c>
      <c r="BR150">
        <v>3.48012</v>
      </c>
      <c r="BS150">
        <v>1.2546</v>
      </c>
      <c r="BT150">
        <v>0</v>
      </c>
      <c r="BU150">
        <v>0</v>
      </c>
      <c r="BV150">
        <v>0</v>
      </c>
      <c r="BW150">
        <v>1</v>
      </c>
    </row>
    <row r="151" spans="1:75" ht="12.75">
      <c r="A151">
        <f>ROW(Source!A64)</f>
        <v>64</v>
      </c>
      <c r="B151">
        <v>11182009</v>
      </c>
      <c r="C151">
        <v>11182003</v>
      </c>
      <c r="D151">
        <v>1405109</v>
      </c>
      <c r="E151">
        <v>1</v>
      </c>
      <c r="F151">
        <v>1</v>
      </c>
      <c r="G151">
        <v>1</v>
      </c>
      <c r="H151">
        <v>3</v>
      </c>
      <c r="I151" t="s">
        <v>357</v>
      </c>
      <c r="J151" t="s">
        <v>358</v>
      </c>
      <c r="K151" t="s">
        <v>359</v>
      </c>
      <c r="L151">
        <v>1355</v>
      </c>
      <c r="N151">
        <v>1010</v>
      </c>
      <c r="O151" t="s">
        <v>66</v>
      </c>
      <c r="P151" t="s">
        <v>66</v>
      </c>
      <c r="Q151">
        <v>100</v>
      </c>
      <c r="Y151">
        <v>0.041</v>
      </c>
      <c r="AA151">
        <v>206.3</v>
      </c>
      <c r="AB151">
        <v>0</v>
      </c>
      <c r="AC151">
        <v>0</v>
      </c>
      <c r="AD151">
        <v>0</v>
      </c>
      <c r="AN151">
        <v>2</v>
      </c>
      <c r="AO151">
        <v>0</v>
      </c>
      <c r="AP151">
        <v>1</v>
      </c>
      <c r="AQ151">
        <v>1</v>
      </c>
      <c r="AR151">
        <v>0</v>
      </c>
      <c r="AT151">
        <v>0.041</v>
      </c>
      <c r="AV151">
        <v>0</v>
      </c>
      <c r="AW151">
        <v>2</v>
      </c>
      <c r="AX151">
        <v>11182022</v>
      </c>
      <c r="AY151">
        <v>1</v>
      </c>
      <c r="AZ151">
        <v>0</v>
      </c>
      <c r="BA151">
        <v>151</v>
      </c>
      <c r="BB151">
        <v>1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8.458300000000001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1</v>
      </c>
      <c r="BQ151">
        <v>8.458300000000001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1</v>
      </c>
    </row>
    <row r="152" spans="1:75" ht="12.75">
      <c r="A152">
        <f>ROW(Source!A64)</f>
        <v>64</v>
      </c>
      <c r="B152">
        <v>11182010</v>
      </c>
      <c r="C152">
        <v>11182003</v>
      </c>
      <c r="D152">
        <v>1405803</v>
      </c>
      <c r="E152">
        <v>1</v>
      </c>
      <c r="F152">
        <v>1</v>
      </c>
      <c r="G152">
        <v>1</v>
      </c>
      <c r="H152">
        <v>3</v>
      </c>
      <c r="I152" t="s">
        <v>347</v>
      </c>
      <c r="J152" t="s">
        <v>348</v>
      </c>
      <c r="K152" t="s">
        <v>349</v>
      </c>
      <c r="L152">
        <v>1346</v>
      </c>
      <c r="N152">
        <v>1009</v>
      </c>
      <c r="O152" t="s">
        <v>343</v>
      </c>
      <c r="P152" t="s">
        <v>343</v>
      </c>
      <c r="Q152">
        <v>1</v>
      </c>
      <c r="Y152">
        <v>0.2</v>
      </c>
      <c r="AA152">
        <v>41.07</v>
      </c>
      <c r="AB152">
        <v>0</v>
      </c>
      <c r="AC152">
        <v>0</v>
      </c>
      <c r="AD152">
        <v>0</v>
      </c>
      <c r="AN152">
        <v>2</v>
      </c>
      <c r="AO152">
        <v>0</v>
      </c>
      <c r="AP152">
        <v>1</v>
      </c>
      <c r="AQ152">
        <v>1</v>
      </c>
      <c r="AR152">
        <v>0</v>
      </c>
      <c r="AT152">
        <v>0.2</v>
      </c>
      <c r="AV152">
        <v>0</v>
      </c>
      <c r="AW152">
        <v>2</v>
      </c>
      <c r="AX152">
        <v>11182023</v>
      </c>
      <c r="AY152">
        <v>1</v>
      </c>
      <c r="AZ152">
        <v>0</v>
      </c>
      <c r="BA152">
        <v>152</v>
      </c>
      <c r="BB152">
        <v>1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8.214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1</v>
      </c>
      <c r="BQ152">
        <v>8.214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1</v>
      </c>
    </row>
    <row r="153" spans="1:75" ht="12.75">
      <c r="A153">
        <f>ROW(Source!A64)</f>
        <v>64</v>
      </c>
      <c r="B153">
        <v>11182011</v>
      </c>
      <c r="C153">
        <v>11182003</v>
      </c>
      <c r="D153">
        <v>1444068</v>
      </c>
      <c r="E153">
        <v>1</v>
      </c>
      <c r="F153">
        <v>1</v>
      </c>
      <c r="G153">
        <v>1</v>
      </c>
      <c r="H153">
        <v>3</v>
      </c>
      <c r="I153" t="s">
        <v>360</v>
      </c>
      <c r="J153" t="s">
        <v>361</v>
      </c>
      <c r="K153" t="s">
        <v>362</v>
      </c>
      <c r="L153">
        <v>1355</v>
      </c>
      <c r="N153">
        <v>1010</v>
      </c>
      <c r="O153" t="s">
        <v>66</v>
      </c>
      <c r="P153" t="s">
        <v>66</v>
      </c>
      <c r="Q153">
        <v>100</v>
      </c>
      <c r="Y153">
        <v>0.041</v>
      </c>
      <c r="AA153">
        <v>710</v>
      </c>
      <c r="AB153">
        <v>0</v>
      </c>
      <c r="AC153">
        <v>0</v>
      </c>
      <c r="AD153">
        <v>0</v>
      </c>
      <c r="AN153">
        <v>2</v>
      </c>
      <c r="AO153">
        <v>0</v>
      </c>
      <c r="AP153">
        <v>1</v>
      </c>
      <c r="AQ153">
        <v>1</v>
      </c>
      <c r="AR153">
        <v>0</v>
      </c>
      <c r="AT153">
        <v>0.041</v>
      </c>
      <c r="AV153">
        <v>0</v>
      </c>
      <c r="AW153">
        <v>2</v>
      </c>
      <c r="AX153">
        <v>11182024</v>
      </c>
      <c r="AY153">
        <v>1</v>
      </c>
      <c r="AZ153">
        <v>0</v>
      </c>
      <c r="BA153">
        <v>153</v>
      </c>
      <c r="BB153">
        <v>1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29.11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1</v>
      </c>
      <c r="BQ153">
        <v>29.11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1</v>
      </c>
    </row>
    <row r="154" spans="1:75" ht="12.75">
      <c r="A154">
        <f>ROW(Source!A64)</f>
        <v>64</v>
      </c>
      <c r="B154">
        <v>11182012</v>
      </c>
      <c r="C154">
        <v>11182003</v>
      </c>
      <c r="D154">
        <v>1444120</v>
      </c>
      <c r="E154">
        <v>1</v>
      </c>
      <c r="F154">
        <v>1</v>
      </c>
      <c r="G154">
        <v>1</v>
      </c>
      <c r="H154">
        <v>3</v>
      </c>
      <c r="I154" t="s">
        <v>420</v>
      </c>
      <c r="J154" t="s">
        <v>421</v>
      </c>
      <c r="K154" t="s">
        <v>422</v>
      </c>
      <c r="L154">
        <v>1354</v>
      </c>
      <c r="N154">
        <v>1010</v>
      </c>
      <c r="O154" t="s">
        <v>24</v>
      </c>
      <c r="P154" t="s">
        <v>24</v>
      </c>
      <c r="Q154">
        <v>1</v>
      </c>
      <c r="Y154">
        <v>21</v>
      </c>
      <c r="AA154">
        <v>3.25</v>
      </c>
      <c r="AB154">
        <v>0</v>
      </c>
      <c r="AC154">
        <v>0</v>
      </c>
      <c r="AD154">
        <v>0</v>
      </c>
      <c r="AN154">
        <v>2</v>
      </c>
      <c r="AO154">
        <v>0</v>
      </c>
      <c r="AP154">
        <v>1</v>
      </c>
      <c r="AQ154">
        <v>1</v>
      </c>
      <c r="AR154">
        <v>0</v>
      </c>
      <c r="AT154">
        <v>21</v>
      </c>
      <c r="AV154">
        <v>0</v>
      </c>
      <c r="AW154">
        <v>2</v>
      </c>
      <c r="AX154">
        <v>11182025</v>
      </c>
      <c r="AY154">
        <v>1</v>
      </c>
      <c r="AZ154">
        <v>0</v>
      </c>
      <c r="BA154">
        <v>154</v>
      </c>
      <c r="BB154">
        <v>1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68.25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1</v>
      </c>
      <c r="BQ154">
        <v>68.25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1</v>
      </c>
    </row>
    <row r="155" spans="1:75" ht="12.75">
      <c r="A155">
        <f>ROW(Source!A64)</f>
        <v>64</v>
      </c>
      <c r="B155">
        <v>11182013</v>
      </c>
      <c r="C155">
        <v>11182003</v>
      </c>
      <c r="D155">
        <v>1444144</v>
      </c>
      <c r="E155">
        <v>1</v>
      </c>
      <c r="F155">
        <v>1</v>
      </c>
      <c r="G155">
        <v>1</v>
      </c>
      <c r="H155">
        <v>3</v>
      </c>
      <c r="I155" t="s">
        <v>363</v>
      </c>
      <c r="J155" t="s">
        <v>364</v>
      </c>
      <c r="K155" t="s">
        <v>365</v>
      </c>
      <c r="L155">
        <v>1354</v>
      </c>
      <c r="N155">
        <v>1010</v>
      </c>
      <c r="O155" t="s">
        <v>24</v>
      </c>
      <c r="P155" t="s">
        <v>24</v>
      </c>
      <c r="Q155">
        <v>1</v>
      </c>
      <c r="Y155">
        <v>1</v>
      </c>
      <c r="AA155">
        <v>38.86</v>
      </c>
      <c r="AB155">
        <v>0</v>
      </c>
      <c r="AC155">
        <v>0</v>
      </c>
      <c r="AD155">
        <v>0</v>
      </c>
      <c r="AN155">
        <v>2</v>
      </c>
      <c r="AO155">
        <v>0</v>
      </c>
      <c r="AP155">
        <v>1</v>
      </c>
      <c r="AQ155">
        <v>1</v>
      </c>
      <c r="AR155">
        <v>0</v>
      </c>
      <c r="AT155">
        <v>1</v>
      </c>
      <c r="AV155">
        <v>0</v>
      </c>
      <c r="AW155">
        <v>2</v>
      </c>
      <c r="AX155">
        <v>11182026</v>
      </c>
      <c r="AY155">
        <v>1</v>
      </c>
      <c r="AZ155">
        <v>0</v>
      </c>
      <c r="BA155">
        <v>155</v>
      </c>
      <c r="BB155">
        <v>1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38.86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1</v>
      </c>
      <c r="BQ155">
        <v>38.86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1</v>
      </c>
    </row>
    <row r="156" spans="1:75" ht="12.75">
      <c r="A156">
        <f>ROW(Source!A64)</f>
        <v>64</v>
      </c>
      <c r="B156">
        <v>11182014</v>
      </c>
      <c r="C156">
        <v>11182003</v>
      </c>
      <c r="D156">
        <v>1444281</v>
      </c>
      <c r="E156">
        <v>1</v>
      </c>
      <c r="F156">
        <v>1</v>
      </c>
      <c r="G156">
        <v>1</v>
      </c>
      <c r="H156">
        <v>3</v>
      </c>
      <c r="I156" t="s">
        <v>366</v>
      </c>
      <c r="J156" t="s">
        <v>367</v>
      </c>
      <c r="K156" t="s">
        <v>368</v>
      </c>
      <c r="L156">
        <v>1346</v>
      </c>
      <c r="N156">
        <v>1009</v>
      </c>
      <c r="O156" t="s">
        <v>343</v>
      </c>
      <c r="P156" t="s">
        <v>343</v>
      </c>
      <c r="Q156">
        <v>1</v>
      </c>
      <c r="Y156">
        <v>0.124</v>
      </c>
      <c r="AA156">
        <v>35.7</v>
      </c>
      <c r="AB156">
        <v>0</v>
      </c>
      <c r="AC156">
        <v>0</v>
      </c>
      <c r="AD156">
        <v>0</v>
      </c>
      <c r="AN156">
        <v>2</v>
      </c>
      <c r="AO156">
        <v>0</v>
      </c>
      <c r="AP156">
        <v>1</v>
      </c>
      <c r="AQ156">
        <v>1</v>
      </c>
      <c r="AR156">
        <v>0</v>
      </c>
      <c r="AT156">
        <v>0.124</v>
      </c>
      <c r="AV156">
        <v>0</v>
      </c>
      <c r="AW156">
        <v>2</v>
      </c>
      <c r="AX156">
        <v>11182027</v>
      </c>
      <c r="AY156">
        <v>1</v>
      </c>
      <c r="AZ156">
        <v>0</v>
      </c>
      <c r="BA156">
        <v>156</v>
      </c>
      <c r="BB156">
        <v>1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4.4268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1</v>
      </c>
      <c r="BQ156">
        <v>4.4268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1</v>
      </c>
    </row>
    <row r="157" spans="1:75" ht="12.75">
      <c r="A157">
        <f>ROW(Source!A64)</f>
        <v>64</v>
      </c>
      <c r="B157">
        <v>11182015</v>
      </c>
      <c r="C157">
        <v>11182003</v>
      </c>
      <c r="D157">
        <v>1444364</v>
      </c>
      <c r="E157">
        <v>1</v>
      </c>
      <c r="F157">
        <v>1</v>
      </c>
      <c r="G157">
        <v>1</v>
      </c>
      <c r="H157">
        <v>3</v>
      </c>
      <c r="I157" t="s">
        <v>369</v>
      </c>
      <c r="J157" t="s">
        <v>370</v>
      </c>
      <c r="K157" t="s">
        <v>371</v>
      </c>
      <c r="L157">
        <v>1355</v>
      </c>
      <c r="N157">
        <v>1010</v>
      </c>
      <c r="O157" t="s">
        <v>66</v>
      </c>
      <c r="P157" t="s">
        <v>66</v>
      </c>
      <c r="Q157">
        <v>100</v>
      </c>
      <c r="Y157">
        <v>0.02</v>
      </c>
      <c r="AA157">
        <v>42</v>
      </c>
      <c r="AB157">
        <v>0</v>
      </c>
      <c r="AC157">
        <v>0</v>
      </c>
      <c r="AD157">
        <v>0</v>
      </c>
      <c r="AN157">
        <v>2</v>
      </c>
      <c r="AO157">
        <v>0</v>
      </c>
      <c r="AP157">
        <v>1</v>
      </c>
      <c r="AQ157">
        <v>1</v>
      </c>
      <c r="AR157">
        <v>0</v>
      </c>
      <c r="AT157">
        <v>0.02</v>
      </c>
      <c r="AV157">
        <v>0</v>
      </c>
      <c r="AW157">
        <v>2</v>
      </c>
      <c r="AX157">
        <v>11182028</v>
      </c>
      <c r="AY157">
        <v>1</v>
      </c>
      <c r="AZ157">
        <v>0</v>
      </c>
      <c r="BA157">
        <v>157</v>
      </c>
      <c r="BB157">
        <v>1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0.84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1</v>
      </c>
      <c r="BQ157">
        <v>0.84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1</v>
      </c>
    </row>
    <row r="158" spans="1:75" ht="12.75">
      <c r="A158">
        <f>ROW(Source!A64)</f>
        <v>64</v>
      </c>
      <c r="B158">
        <v>11182016</v>
      </c>
      <c r="C158">
        <v>11182003</v>
      </c>
      <c r="D158">
        <v>1459071</v>
      </c>
      <c r="E158">
        <v>1</v>
      </c>
      <c r="F158">
        <v>1</v>
      </c>
      <c r="G158">
        <v>1</v>
      </c>
      <c r="H158">
        <v>3</v>
      </c>
      <c r="I158" t="s">
        <v>372</v>
      </c>
      <c r="J158" t="s">
        <v>373</v>
      </c>
      <c r="K158" t="s">
        <v>374</v>
      </c>
      <c r="L158">
        <v>1346</v>
      </c>
      <c r="N158">
        <v>1009</v>
      </c>
      <c r="O158" t="s">
        <v>343</v>
      </c>
      <c r="P158" t="s">
        <v>343</v>
      </c>
      <c r="Q158">
        <v>1</v>
      </c>
      <c r="Y158">
        <v>0.016</v>
      </c>
      <c r="AA158">
        <v>146.06</v>
      </c>
      <c r="AB158">
        <v>0</v>
      </c>
      <c r="AC158">
        <v>0</v>
      </c>
      <c r="AD158">
        <v>0</v>
      </c>
      <c r="AN158">
        <v>0</v>
      </c>
      <c r="AO158">
        <v>0</v>
      </c>
      <c r="AP158">
        <v>1</v>
      </c>
      <c r="AQ158">
        <v>1</v>
      </c>
      <c r="AR158">
        <v>0</v>
      </c>
      <c r="AT158">
        <v>0.016</v>
      </c>
      <c r="AV158">
        <v>0</v>
      </c>
      <c r="AW158">
        <v>2</v>
      </c>
      <c r="AX158">
        <v>11182029</v>
      </c>
      <c r="AY158">
        <v>1</v>
      </c>
      <c r="AZ158">
        <v>0</v>
      </c>
      <c r="BA158">
        <v>158</v>
      </c>
      <c r="BB158">
        <v>1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2.33696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1</v>
      </c>
      <c r="BQ158">
        <v>2.33696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1</v>
      </c>
    </row>
    <row r="159" spans="1:75" ht="12.75">
      <c r="A159">
        <f>ROW(Source!A65)</f>
        <v>65</v>
      </c>
      <c r="B159">
        <v>11182031</v>
      </c>
      <c r="C159">
        <v>11182030</v>
      </c>
      <c r="D159">
        <v>121651</v>
      </c>
      <c r="E159">
        <v>1</v>
      </c>
      <c r="F159">
        <v>1</v>
      </c>
      <c r="G159">
        <v>1</v>
      </c>
      <c r="H159">
        <v>1</v>
      </c>
      <c r="I159" t="s">
        <v>323</v>
      </c>
      <c r="K159" t="s">
        <v>324</v>
      </c>
      <c r="L159">
        <v>1369</v>
      </c>
      <c r="N159">
        <v>1013</v>
      </c>
      <c r="O159" t="s">
        <v>325</v>
      </c>
      <c r="P159" t="s">
        <v>325</v>
      </c>
      <c r="Q159">
        <v>1</v>
      </c>
      <c r="Y159">
        <v>1.044</v>
      </c>
      <c r="AA159">
        <v>0</v>
      </c>
      <c r="AB159">
        <v>0</v>
      </c>
      <c r="AC159">
        <v>0</v>
      </c>
      <c r="AD159">
        <v>51.24</v>
      </c>
      <c r="AN159">
        <v>0</v>
      </c>
      <c r="AO159">
        <v>0</v>
      </c>
      <c r="AP159">
        <v>1</v>
      </c>
      <c r="AQ159">
        <v>1</v>
      </c>
      <c r="AR159">
        <v>0</v>
      </c>
      <c r="AT159">
        <v>0.87</v>
      </c>
      <c r="AU159" t="s">
        <v>126</v>
      </c>
      <c r="AV159">
        <v>1</v>
      </c>
      <c r="AW159">
        <v>2</v>
      </c>
      <c r="AX159">
        <v>11182036</v>
      </c>
      <c r="AY159">
        <v>1</v>
      </c>
      <c r="AZ159">
        <v>0</v>
      </c>
      <c r="BA159">
        <v>159</v>
      </c>
      <c r="BB159">
        <v>1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44.5788</v>
      </c>
      <c r="BN159">
        <v>0.87</v>
      </c>
      <c r="BO159">
        <v>0</v>
      </c>
      <c r="BP159">
        <v>1</v>
      </c>
      <c r="BQ159">
        <v>0</v>
      </c>
      <c r="BR159">
        <v>0</v>
      </c>
      <c r="BS159">
        <v>0</v>
      </c>
      <c r="BT159">
        <v>53.49456000000001</v>
      </c>
      <c r="BU159">
        <v>1.044</v>
      </c>
      <c r="BV159">
        <v>0</v>
      </c>
      <c r="BW159">
        <v>1</v>
      </c>
    </row>
    <row r="160" spans="1:75" ht="12.75">
      <c r="A160">
        <f>ROW(Source!A65)</f>
        <v>65</v>
      </c>
      <c r="B160">
        <v>11182032</v>
      </c>
      <c r="C160">
        <v>11182030</v>
      </c>
      <c r="D160">
        <v>121548</v>
      </c>
      <c r="E160">
        <v>1</v>
      </c>
      <c r="F160">
        <v>1</v>
      </c>
      <c r="G160">
        <v>1</v>
      </c>
      <c r="H160">
        <v>1</v>
      </c>
      <c r="I160" t="s">
        <v>34</v>
      </c>
      <c r="K160" t="s">
        <v>326</v>
      </c>
      <c r="L160">
        <v>608254</v>
      </c>
      <c r="N160">
        <v>1013</v>
      </c>
      <c r="O160" t="s">
        <v>327</v>
      </c>
      <c r="P160" t="s">
        <v>327</v>
      </c>
      <c r="Q160">
        <v>1</v>
      </c>
      <c r="Y160">
        <v>0.024</v>
      </c>
      <c r="AA160">
        <v>0</v>
      </c>
      <c r="AB160">
        <v>0</v>
      </c>
      <c r="AC160">
        <v>0</v>
      </c>
      <c r="AD160">
        <v>0</v>
      </c>
      <c r="AN160">
        <v>0</v>
      </c>
      <c r="AO160">
        <v>0</v>
      </c>
      <c r="AP160">
        <v>1</v>
      </c>
      <c r="AQ160">
        <v>1</v>
      </c>
      <c r="AR160">
        <v>0</v>
      </c>
      <c r="AT160">
        <v>0.02</v>
      </c>
      <c r="AU160" t="s">
        <v>126</v>
      </c>
      <c r="AV160">
        <v>2</v>
      </c>
      <c r="AW160">
        <v>2</v>
      </c>
      <c r="AX160">
        <v>11182037</v>
      </c>
      <c r="AY160">
        <v>1</v>
      </c>
      <c r="AZ160">
        <v>0</v>
      </c>
      <c r="BA160">
        <v>160</v>
      </c>
      <c r="BB160">
        <v>1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0.02</v>
      </c>
      <c r="BP160">
        <v>1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0.024</v>
      </c>
      <c r="BW160">
        <v>1</v>
      </c>
    </row>
    <row r="161" spans="1:75" ht="12.75">
      <c r="A161">
        <f>ROW(Source!A65)</f>
        <v>65</v>
      </c>
      <c r="B161">
        <v>11182033</v>
      </c>
      <c r="C161">
        <v>11182030</v>
      </c>
      <c r="D161">
        <v>1466783</v>
      </c>
      <c r="E161">
        <v>1</v>
      </c>
      <c r="F161">
        <v>1</v>
      </c>
      <c r="G161">
        <v>1</v>
      </c>
      <c r="H161">
        <v>2</v>
      </c>
      <c r="I161" t="s">
        <v>328</v>
      </c>
      <c r="J161" t="s">
        <v>329</v>
      </c>
      <c r="K161" t="s">
        <v>330</v>
      </c>
      <c r="L161">
        <v>1480</v>
      </c>
      <c r="N161">
        <v>1013</v>
      </c>
      <c r="O161" t="s">
        <v>331</v>
      </c>
      <c r="P161" t="s">
        <v>332</v>
      </c>
      <c r="Q161">
        <v>1</v>
      </c>
      <c r="Y161">
        <v>0.012</v>
      </c>
      <c r="AA161">
        <v>0</v>
      </c>
      <c r="AB161">
        <v>410.67</v>
      </c>
      <c r="AC161">
        <v>66.28</v>
      </c>
      <c r="AD161">
        <v>0</v>
      </c>
      <c r="AN161">
        <v>0</v>
      </c>
      <c r="AO161">
        <v>0</v>
      </c>
      <c r="AP161">
        <v>1</v>
      </c>
      <c r="AQ161">
        <v>1</v>
      </c>
      <c r="AR161">
        <v>0</v>
      </c>
      <c r="AT161">
        <v>0.01</v>
      </c>
      <c r="AU161" t="s">
        <v>126</v>
      </c>
      <c r="AV161">
        <v>0</v>
      </c>
      <c r="AW161">
        <v>2</v>
      </c>
      <c r="AX161">
        <v>11182038</v>
      </c>
      <c r="AY161">
        <v>1</v>
      </c>
      <c r="AZ161">
        <v>0</v>
      </c>
      <c r="BA161">
        <v>161</v>
      </c>
      <c r="BB161">
        <v>1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4.1067</v>
      </c>
      <c r="BL161">
        <v>0.6628000000000001</v>
      </c>
      <c r="BM161">
        <v>0</v>
      </c>
      <c r="BN161">
        <v>0</v>
      </c>
      <c r="BO161">
        <v>0</v>
      </c>
      <c r="BP161">
        <v>1</v>
      </c>
      <c r="BQ161">
        <v>0</v>
      </c>
      <c r="BR161">
        <v>4.92804</v>
      </c>
      <c r="BS161">
        <v>0.7953600000000001</v>
      </c>
      <c r="BT161">
        <v>0</v>
      </c>
      <c r="BU161">
        <v>0</v>
      </c>
      <c r="BV161">
        <v>0</v>
      </c>
      <c r="BW161">
        <v>1</v>
      </c>
    </row>
    <row r="162" spans="1:75" ht="12.75">
      <c r="A162">
        <f>ROW(Source!A65)</f>
        <v>65</v>
      </c>
      <c r="B162">
        <v>11182034</v>
      </c>
      <c r="C162">
        <v>11182030</v>
      </c>
      <c r="D162">
        <v>1471982</v>
      </c>
      <c r="E162">
        <v>1</v>
      </c>
      <c r="F162">
        <v>1</v>
      </c>
      <c r="G162">
        <v>1</v>
      </c>
      <c r="H162">
        <v>2</v>
      </c>
      <c r="I162" t="s">
        <v>337</v>
      </c>
      <c r="J162" t="s">
        <v>338</v>
      </c>
      <c r="K162" t="s">
        <v>339</v>
      </c>
      <c r="L162">
        <v>1480</v>
      </c>
      <c r="N162">
        <v>1013</v>
      </c>
      <c r="O162" t="s">
        <v>331</v>
      </c>
      <c r="P162" t="s">
        <v>332</v>
      </c>
      <c r="Q162">
        <v>1</v>
      </c>
      <c r="Y162">
        <v>0.012</v>
      </c>
      <c r="AA162">
        <v>0</v>
      </c>
      <c r="AB162">
        <v>290.01</v>
      </c>
      <c r="AC162">
        <v>104.55</v>
      </c>
      <c r="AD162">
        <v>0</v>
      </c>
      <c r="AN162">
        <v>0</v>
      </c>
      <c r="AO162">
        <v>0</v>
      </c>
      <c r="AP162">
        <v>1</v>
      </c>
      <c r="AQ162">
        <v>1</v>
      </c>
      <c r="AR162">
        <v>0</v>
      </c>
      <c r="AT162">
        <v>0.01</v>
      </c>
      <c r="AU162" t="s">
        <v>126</v>
      </c>
      <c r="AV162">
        <v>0</v>
      </c>
      <c r="AW162">
        <v>2</v>
      </c>
      <c r="AX162">
        <v>11182039</v>
      </c>
      <c r="AY162">
        <v>1</v>
      </c>
      <c r="AZ162">
        <v>0</v>
      </c>
      <c r="BA162">
        <v>162</v>
      </c>
      <c r="BB162">
        <v>1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2.9001</v>
      </c>
      <c r="BL162">
        <v>1.0455</v>
      </c>
      <c r="BM162">
        <v>0</v>
      </c>
      <c r="BN162">
        <v>0</v>
      </c>
      <c r="BO162">
        <v>0</v>
      </c>
      <c r="BP162">
        <v>1</v>
      </c>
      <c r="BQ162">
        <v>0</v>
      </c>
      <c r="BR162">
        <v>3.48012</v>
      </c>
      <c r="BS162">
        <v>1.2546</v>
      </c>
      <c r="BT162">
        <v>0</v>
      </c>
      <c r="BU162">
        <v>0</v>
      </c>
      <c r="BV162">
        <v>0</v>
      </c>
      <c r="BW162">
        <v>1</v>
      </c>
    </row>
    <row r="163" spans="1:75" ht="12.75">
      <c r="A163">
        <f>ROW(Source!A65)</f>
        <v>65</v>
      </c>
      <c r="B163">
        <v>11182035</v>
      </c>
      <c r="C163">
        <v>11182030</v>
      </c>
      <c r="D163">
        <v>1400083</v>
      </c>
      <c r="E163">
        <v>1</v>
      </c>
      <c r="F163">
        <v>1</v>
      </c>
      <c r="G163">
        <v>1</v>
      </c>
      <c r="H163">
        <v>3</v>
      </c>
      <c r="I163" t="s">
        <v>383</v>
      </c>
      <c r="J163" t="s">
        <v>384</v>
      </c>
      <c r="K163" t="s">
        <v>385</v>
      </c>
      <c r="L163">
        <v>1348</v>
      </c>
      <c r="N163">
        <v>1009</v>
      </c>
      <c r="O163" t="s">
        <v>353</v>
      </c>
      <c r="P163" t="s">
        <v>353</v>
      </c>
      <c r="Q163">
        <v>1000</v>
      </c>
      <c r="Y163">
        <v>3E-05</v>
      </c>
      <c r="AA163">
        <v>31075</v>
      </c>
      <c r="AB163">
        <v>0</v>
      </c>
      <c r="AC163">
        <v>0</v>
      </c>
      <c r="AD163">
        <v>0</v>
      </c>
      <c r="AN163">
        <v>0</v>
      </c>
      <c r="AO163">
        <v>0</v>
      </c>
      <c r="AP163">
        <v>1</v>
      </c>
      <c r="AQ163">
        <v>1</v>
      </c>
      <c r="AR163">
        <v>0</v>
      </c>
      <c r="AT163">
        <v>3E-05</v>
      </c>
      <c r="AV163">
        <v>0</v>
      </c>
      <c r="AW163">
        <v>2</v>
      </c>
      <c r="AX163">
        <v>11182040</v>
      </c>
      <c r="AY163">
        <v>1</v>
      </c>
      <c r="AZ163">
        <v>0</v>
      </c>
      <c r="BA163">
        <v>163</v>
      </c>
      <c r="BB163">
        <v>1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0.93225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1</v>
      </c>
      <c r="BQ163">
        <v>0.93225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1</v>
      </c>
    </row>
    <row r="164" spans="1:75" ht="12.75">
      <c r="A164">
        <f>ROW(Source!A66)</f>
        <v>66</v>
      </c>
      <c r="B164">
        <v>11182042</v>
      </c>
      <c r="C164">
        <v>11182041</v>
      </c>
      <c r="D164">
        <v>121645</v>
      </c>
      <c r="E164">
        <v>1</v>
      </c>
      <c r="F164">
        <v>1</v>
      </c>
      <c r="G164">
        <v>1</v>
      </c>
      <c r="H164">
        <v>1</v>
      </c>
      <c r="I164" t="s">
        <v>375</v>
      </c>
      <c r="K164" t="s">
        <v>376</v>
      </c>
      <c r="L164">
        <v>1369</v>
      </c>
      <c r="N164">
        <v>1013</v>
      </c>
      <c r="O164" t="s">
        <v>325</v>
      </c>
      <c r="P164" t="s">
        <v>325</v>
      </c>
      <c r="Q164">
        <v>1</v>
      </c>
      <c r="Y164">
        <v>2.916</v>
      </c>
      <c r="AA164">
        <v>0</v>
      </c>
      <c r="AB164">
        <v>0</v>
      </c>
      <c r="AC164">
        <v>0</v>
      </c>
      <c r="AD164">
        <v>49.76</v>
      </c>
      <c r="AN164">
        <v>0</v>
      </c>
      <c r="AO164">
        <v>0</v>
      </c>
      <c r="AP164">
        <v>1</v>
      </c>
      <c r="AQ164">
        <v>1</v>
      </c>
      <c r="AR164">
        <v>0</v>
      </c>
      <c r="AT164">
        <v>2.43</v>
      </c>
      <c r="AU164" t="s">
        <v>126</v>
      </c>
      <c r="AV164">
        <v>1</v>
      </c>
      <c r="AW164">
        <v>2</v>
      </c>
      <c r="AX164">
        <v>11182050</v>
      </c>
      <c r="AY164">
        <v>1</v>
      </c>
      <c r="AZ164">
        <v>0</v>
      </c>
      <c r="BA164">
        <v>164</v>
      </c>
      <c r="BB164">
        <v>1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120.91680000000001</v>
      </c>
      <c r="BN164">
        <v>2.43</v>
      </c>
      <c r="BO164">
        <v>0</v>
      </c>
      <c r="BP164">
        <v>1</v>
      </c>
      <c r="BQ164">
        <v>0</v>
      </c>
      <c r="BR164">
        <v>0</v>
      </c>
      <c r="BS164">
        <v>0</v>
      </c>
      <c r="BT164">
        <v>145.10016</v>
      </c>
      <c r="BU164">
        <v>2.916</v>
      </c>
      <c r="BV164">
        <v>0</v>
      </c>
      <c r="BW164">
        <v>1</v>
      </c>
    </row>
    <row r="165" spans="1:75" ht="12.75">
      <c r="A165">
        <f>ROW(Source!A66)</f>
        <v>66</v>
      </c>
      <c r="B165">
        <v>11182043</v>
      </c>
      <c r="C165">
        <v>11182041</v>
      </c>
      <c r="D165">
        <v>121548</v>
      </c>
      <c r="E165">
        <v>1</v>
      </c>
      <c r="F165">
        <v>1</v>
      </c>
      <c r="G165">
        <v>1</v>
      </c>
      <c r="H165">
        <v>1</v>
      </c>
      <c r="I165" t="s">
        <v>34</v>
      </c>
      <c r="K165" t="s">
        <v>326</v>
      </c>
      <c r="L165">
        <v>608254</v>
      </c>
      <c r="N165">
        <v>1013</v>
      </c>
      <c r="O165" t="s">
        <v>327</v>
      </c>
      <c r="P165" t="s">
        <v>327</v>
      </c>
      <c r="Q165">
        <v>1</v>
      </c>
      <c r="Y165">
        <v>0.12</v>
      </c>
      <c r="AA165">
        <v>0</v>
      </c>
      <c r="AB165">
        <v>0</v>
      </c>
      <c r="AC165">
        <v>0</v>
      </c>
      <c r="AD165">
        <v>0</v>
      </c>
      <c r="AN165">
        <v>0</v>
      </c>
      <c r="AO165">
        <v>0</v>
      </c>
      <c r="AP165">
        <v>1</v>
      </c>
      <c r="AQ165">
        <v>1</v>
      </c>
      <c r="AR165">
        <v>0</v>
      </c>
      <c r="AT165">
        <v>0.1</v>
      </c>
      <c r="AU165" t="s">
        <v>126</v>
      </c>
      <c r="AV165">
        <v>2</v>
      </c>
      <c r="AW165">
        <v>2</v>
      </c>
      <c r="AX165">
        <v>11182051</v>
      </c>
      <c r="AY165">
        <v>1</v>
      </c>
      <c r="AZ165">
        <v>0</v>
      </c>
      <c r="BA165">
        <v>165</v>
      </c>
      <c r="BB165">
        <v>1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0.1</v>
      </c>
      <c r="BP165">
        <v>1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0.12</v>
      </c>
      <c r="BW165">
        <v>1</v>
      </c>
    </row>
    <row r="166" spans="1:75" ht="12.75">
      <c r="A166">
        <f>ROW(Source!A66)</f>
        <v>66</v>
      </c>
      <c r="B166">
        <v>11182044</v>
      </c>
      <c r="C166">
        <v>11182041</v>
      </c>
      <c r="D166">
        <v>1466783</v>
      </c>
      <c r="E166">
        <v>1</v>
      </c>
      <c r="F166">
        <v>1</v>
      </c>
      <c r="G166">
        <v>1</v>
      </c>
      <c r="H166">
        <v>2</v>
      </c>
      <c r="I166" t="s">
        <v>328</v>
      </c>
      <c r="J166" t="s">
        <v>329</v>
      </c>
      <c r="K166" t="s">
        <v>330</v>
      </c>
      <c r="L166">
        <v>1480</v>
      </c>
      <c r="N166">
        <v>1013</v>
      </c>
      <c r="O166" t="s">
        <v>331</v>
      </c>
      <c r="P166" t="s">
        <v>332</v>
      </c>
      <c r="Q166">
        <v>1</v>
      </c>
      <c r="Y166">
        <v>0.0468</v>
      </c>
      <c r="AA166">
        <v>0</v>
      </c>
      <c r="AB166">
        <v>410.67</v>
      </c>
      <c r="AC166">
        <v>66.28</v>
      </c>
      <c r="AD166">
        <v>0</v>
      </c>
      <c r="AN166">
        <v>0</v>
      </c>
      <c r="AO166">
        <v>0</v>
      </c>
      <c r="AP166">
        <v>1</v>
      </c>
      <c r="AQ166">
        <v>1</v>
      </c>
      <c r="AR166">
        <v>0</v>
      </c>
      <c r="AT166">
        <v>0.039</v>
      </c>
      <c r="AU166" t="s">
        <v>126</v>
      </c>
      <c r="AV166">
        <v>0</v>
      </c>
      <c r="AW166">
        <v>2</v>
      </c>
      <c r="AX166">
        <v>11182052</v>
      </c>
      <c r="AY166">
        <v>1</v>
      </c>
      <c r="AZ166">
        <v>0</v>
      </c>
      <c r="BA166">
        <v>166</v>
      </c>
      <c r="BB166">
        <v>1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16.01613</v>
      </c>
      <c r="BL166">
        <v>2.58492</v>
      </c>
      <c r="BM166">
        <v>0</v>
      </c>
      <c r="BN166">
        <v>0</v>
      </c>
      <c r="BO166">
        <v>0</v>
      </c>
      <c r="BP166">
        <v>1</v>
      </c>
      <c r="BQ166">
        <v>0</v>
      </c>
      <c r="BR166">
        <v>19.219356</v>
      </c>
      <c r="BS166">
        <v>3.101904</v>
      </c>
      <c r="BT166">
        <v>0</v>
      </c>
      <c r="BU166">
        <v>0</v>
      </c>
      <c r="BV166">
        <v>0</v>
      </c>
      <c r="BW166">
        <v>1</v>
      </c>
    </row>
    <row r="167" spans="1:75" ht="12.75">
      <c r="A167">
        <f>ROW(Source!A66)</f>
        <v>66</v>
      </c>
      <c r="B167">
        <v>11182045</v>
      </c>
      <c r="C167">
        <v>11182041</v>
      </c>
      <c r="D167">
        <v>1467086</v>
      </c>
      <c r="E167">
        <v>1</v>
      </c>
      <c r="F167">
        <v>1</v>
      </c>
      <c r="G167">
        <v>1</v>
      </c>
      <c r="H167">
        <v>2</v>
      </c>
      <c r="I167" t="s">
        <v>377</v>
      </c>
      <c r="J167" t="s">
        <v>378</v>
      </c>
      <c r="K167" t="s">
        <v>379</v>
      </c>
      <c r="L167">
        <v>1368</v>
      </c>
      <c r="N167">
        <v>1011</v>
      </c>
      <c r="O167" t="s">
        <v>336</v>
      </c>
      <c r="P167" t="s">
        <v>336</v>
      </c>
      <c r="Q167">
        <v>1</v>
      </c>
      <c r="Y167">
        <v>0.0288</v>
      </c>
      <c r="AA167">
        <v>0</v>
      </c>
      <c r="AB167">
        <v>696.66</v>
      </c>
      <c r="AC167">
        <v>56.99</v>
      </c>
      <c r="AD167">
        <v>0</v>
      </c>
      <c r="AN167">
        <v>0</v>
      </c>
      <c r="AO167">
        <v>0</v>
      </c>
      <c r="AP167">
        <v>1</v>
      </c>
      <c r="AQ167">
        <v>1</v>
      </c>
      <c r="AR167">
        <v>0</v>
      </c>
      <c r="AT167">
        <v>0.024</v>
      </c>
      <c r="AU167" t="s">
        <v>126</v>
      </c>
      <c r="AV167">
        <v>0</v>
      </c>
      <c r="AW167">
        <v>2</v>
      </c>
      <c r="AX167">
        <v>11182053</v>
      </c>
      <c r="AY167">
        <v>1</v>
      </c>
      <c r="AZ167">
        <v>0</v>
      </c>
      <c r="BA167">
        <v>167</v>
      </c>
      <c r="BB167">
        <v>1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16.719839999999998</v>
      </c>
      <c r="BL167">
        <v>1.36776</v>
      </c>
      <c r="BM167">
        <v>0</v>
      </c>
      <c r="BN167">
        <v>0</v>
      </c>
      <c r="BO167">
        <v>0</v>
      </c>
      <c r="BP167">
        <v>1</v>
      </c>
      <c r="BQ167">
        <v>0</v>
      </c>
      <c r="BR167">
        <v>20.063807999999998</v>
      </c>
      <c r="BS167">
        <v>1.641312</v>
      </c>
      <c r="BT167">
        <v>0</v>
      </c>
      <c r="BU167">
        <v>0</v>
      </c>
      <c r="BV167">
        <v>0</v>
      </c>
      <c r="BW167">
        <v>1</v>
      </c>
    </row>
    <row r="168" spans="1:75" ht="12.75">
      <c r="A168">
        <f>ROW(Source!A66)</f>
        <v>66</v>
      </c>
      <c r="B168">
        <v>11182046</v>
      </c>
      <c r="C168">
        <v>11182041</v>
      </c>
      <c r="D168">
        <v>1471982</v>
      </c>
      <c r="E168">
        <v>1</v>
      </c>
      <c r="F168">
        <v>1</v>
      </c>
      <c r="G168">
        <v>1</v>
      </c>
      <c r="H168">
        <v>2</v>
      </c>
      <c r="I168" t="s">
        <v>337</v>
      </c>
      <c r="J168" t="s">
        <v>338</v>
      </c>
      <c r="K168" t="s">
        <v>339</v>
      </c>
      <c r="L168">
        <v>1480</v>
      </c>
      <c r="N168">
        <v>1013</v>
      </c>
      <c r="O168" t="s">
        <v>331</v>
      </c>
      <c r="P168" t="s">
        <v>332</v>
      </c>
      <c r="Q168">
        <v>1</v>
      </c>
      <c r="Y168">
        <v>0.0468</v>
      </c>
      <c r="AA168">
        <v>0</v>
      </c>
      <c r="AB168">
        <v>290.01</v>
      </c>
      <c r="AC168">
        <v>104.55</v>
      </c>
      <c r="AD168">
        <v>0</v>
      </c>
      <c r="AN168">
        <v>0</v>
      </c>
      <c r="AO168">
        <v>0</v>
      </c>
      <c r="AP168">
        <v>1</v>
      </c>
      <c r="AQ168">
        <v>1</v>
      </c>
      <c r="AR168">
        <v>0</v>
      </c>
      <c r="AT168">
        <v>0.039</v>
      </c>
      <c r="AU168" t="s">
        <v>126</v>
      </c>
      <c r="AV168">
        <v>0</v>
      </c>
      <c r="AW168">
        <v>2</v>
      </c>
      <c r="AX168">
        <v>11182054</v>
      </c>
      <c r="AY168">
        <v>1</v>
      </c>
      <c r="AZ168">
        <v>0</v>
      </c>
      <c r="BA168">
        <v>168</v>
      </c>
      <c r="BB168">
        <v>1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11.31039</v>
      </c>
      <c r="BL168">
        <v>4.07745</v>
      </c>
      <c r="BM168">
        <v>0</v>
      </c>
      <c r="BN168">
        <v>0</v>
      </c>
      <c r="BO168">
        <v>0</v>
      </c>
      <c r="BP168">
        <v>1</v>
      </c>
      <c r="BQ168">
        <v>0</v>
      </c>
      <c r="BR168">
        <v>13.572468</v>
      </c>
      <c r="BS168">
        <v>4.89294</v>
      </c>
      <c r="BT168">
        <v>0</v>
      </c>
      <c r="BU168">
        <v>0</v>
      </c>
      <c r="BV168">
        <v>0</v>
      </c>
      <c r="BW168">
        <v>1</v>
      </c>
    </row>
    <row r="169" spans="1:75" ht="12.75">
      <c r="A169">
        <f>ROW(Source!A66)</f>
        <v>66</v>
      </c>
      <c r="B169">
        <v>11182047</v>
      </c>
      <c r="C169">
        <v>11182041</v>
      </c>
      <c r="D169">
        <v>1404489</v>
      </c>
      <c r="E169">
        <v>1</v>
      </c>
      <c r="F169">
        <v>1</v>
      </c>
      <c r="G169">
        <v>1</v>
      </c>
      <c r="H169">
        <v>3</v>
      </c>
      <c r="I169" t="s">
        <v>344</v>
      </c>
      <c r="J169" t="s">
        <v>345</v>
      </c>
      <c r="K169" t="s">
        <v>346</v>
      </c>
      <c r="L169">
        <v>1346</v>
      </c>
      <c r="N169">
        <v>1009</v>
      </c>
      <c r="O169" t="s">
        <v>343</v>
      </c>
      <c r="P169" t="s">
        <v>343</v>
      </c>
      <c r="Q169">
        <v>1</v>
      </c>
      <c r="Y169">
        <v>0.39</v>
      </c>
      <c r="AA169">
        <v>22.6</v>
      </c>
      <c r="AB169">
        <v>0</v>
      </c>
      <c r="AC169">
        <v>0</v>
      </c>
      <c r="AD169">
        <v>0</v>
      </c>
      <c r="AN169">
        <v>0</v>
      </c>
      <c r="AO169">
        <v>0</v>
      </c>
      <c r="AP169">
        <v>1</v>
      </c>
      <c r="AQ169">
        <v>1</v>
      </c>
      <c r="AR169">
        <v>0</v>
      </c>
      <c r="AT169">
        <v>0.39</v>
      </c>
      <c r="AV169">
        <v>0</v>
      </c>
      <c r="AW169">
        <v>2</v>
      </c>
      <c r="AX169">
        <v>11182055</v>
      </c>
      <c r="AY169">
        <v>1</v>
      </c>
      <c r="AZ169">
        <v>0</v>
      </c>
      <c r="BA169">
        <v>169</v>
      </c>
      <c r="BB169">
        <v>1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8.814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1</v>
      </c>
      <c r="BQ169">
        <v>8.814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1</v>
      </c>
    </row>
    <row r="170" spans="1:75" ht="12.75">
      <c r="A170">
        <f>ROW(Source!A66)</f>
        <v>66</v>
      </c>
      <c r="B170">
        <v>11182048</v>
      </c>
      <c r="C170">
        <v>11182041</v>
      </c>
      <c r="D170">
        <v>1444144</v>
      </c>
      <c r="E170">
        <v>1</v>
      </c>
      <c r="F170">
        <v>1</v>
      </c>
      <c r="G170">
        <v>1</v>
      </c>
      <c r="H170">
        <v>3</v>
      </c>
      <c r="I170" t="s">
        <v>363</v>
      </c>
      <c r="J170" t="s">
        <v>364</v>
      </c>
      <c r="K170" t="s">
        <v>365</v>
      </c>
      <c r="L170">
        <v>1354</v>
      </c>
      <c r="N170">
        <v>1010</v>
      </c>
      <c r="O170" t="s">
        <v>24</v>
      </c>
      <c r="P170" t="s">
        <v>24</v>
      </c>
      <c r="Q170">
        <v>1</v>
      </c>
      <c r="Y170">
        <v>1</v>
      </c>
      <c r="AA170">
        <v>38.86</v>
      </c>
      <c r="AB170">
        <v>0</v>
      </c>
      <c r="AC170">
        <v>0</v>
      </c>
      <c r="AD170">
        <v>0</v>
      </c>
      <c r="AN170">
        <v>2</v>
      </c>
      <c r="AO170">
        <v>0</v>
      </c>
      <c r="AP170">
        <v>1</v>
      </c>
      <c r="AQ170">
        <v>1</v>
      </c>
      <c r="AR170">
        <v>0</v>
      </c>
      <c r="AT170">
        <v>1</v>
      </c>
      <c r="AV170">
        <v>0</v>
      </c>
      <c r="AW170">
        <v>2</v>
      </c>
      <c r="AX170">
        <v>11182056</v>
      </c>
      <c r="AY170">
        <v>1</v>
      </c>
      <c r="AZ170">
        <v>0</v>
      </c>
      <c r="BA170">
        <v>170</v>
      </c>
      <c r="BB170">
        <v>1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38.86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1</v>
      </c>
      <c r="BQ170">
        <v>38.86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1</v>
      </c>
    </row>
    <row r="171" spans="1:75" ht="12.75">
      <c r="A171">
        <f>ROW(Source!A66)</f>
        <v>66</v>
      </c>
      <c r="B171">
        <v>11182049</v>
      </c>
      <c r="C171">
        <v>11182041</v>
      </c>
      <c r="D171">
        <v>1444543</v>
      </c>
      <c r="E171">
        <v>1</v>
      </c>
      <c r="F171">
        <v>1</v>
      </c>
      <c r="G171">
        <v>1</v>
      </c>
      <c r="H171">
        <v>3</v>
      </c>
      <c r="I171" t="s">
        <v>380</v>
      </c>
      <c r="J171" t="s">
        <v>381</v>
      </c>
      <c r="K171" t="s">
        <v>382</v>
      </c>
      <c r="L171">
        <v>1355</v>
      </c>
      <c r="N171">
        <v>1010</v>
      </c>
      <c r="O171" t="s">
        <v>66</v>
      </c>
      <c r="P171" t="s">
        <v>66</v>
      </c>
      <c r="Q171">
        <v>100</v>
      </c>
      <c r="Y171">
        <v>0.041</v>
      </c>
      <c r="AA171">
        <v>345.5595</v>
      </c>
      <c r="AB171">
        <v>0</v>
      </c>
      <c r="AC171">
        <v>0</v>
      </c>
      <c r="AD171">
        <v>0</v>
      </c>
      <c r="AN171">
        <v>2</v>
      </c>
      <c r="AO171">
        <v>0</v>
      </c>
      <c r="AP171">
        <v>1</v>
      </c>
      <c r="AQ171">
        <v>1</v>
      </c>
      <c r="AR171">
        <v>0</v>
      </c>
      <c r="AT171">
        <v>0.041</v>
      </c>
      <c r="AV171">
        <v>0</v>
      </c>
      <c r="AW171">
        <v>2</v>
      </c>
      <c r="AX171">
        <v>11182057</v>
      </c>
      <c r="AY171">
        <v>1</v>
      </c>
      <c r="AZ171">
        <v>0</v>
      </c>
      <c r="BA171">
        <v>171</v>
      </c>
      <c r="BB171">
        <v>1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14.167939500000001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1</v>
      </c>
      <c r="BQ171">
        <v>14.167939500000001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1</v>
      </c>
    </row>
    <row r="172" spans="1:75" ht="12.75">
      <c r="A172">
        <f>ROW(Source!A67)</f>
        <v>67</v>
      </c>
      <c r="B172">
        <v>11182059</v>
      </c>
      <c r="C172">
        <v>11182058</v>
      </c>
      <c r="D172">
        <v>121660</v>
      </c>
      <c r="E172">
        <v>1</v>
      </c>
      <c r="F172">
        <v>1</v>
      </c>
      <c r="G172">
        <v>1</v>
      </c>
      <c r="H172">
        <v>1</v>
      </c>
      <c r="I172" t="s">
        <v>444</v>
      </c>
      <c r="K172" t="s">
        <v>445</v>
      </c>
      <c r="L172">
        <v>1369</v>
      </c>
      <c r="N172">
        <v>1013</v>
      </c>
      <c r="O172" t="s">
        <v>325</v>
      </c>
      <c r="P172" t="s">
        <v>325</v>
      </c>
      <c r="Q172">
        <v>1</v>
      </c>
      <c r="Y172">
        <v>3.312</v>
      </c>
      <c r="AA172">
        <v>0</v>
      </c>
      <c r="AB172">
        <v>0</v>
      </c>
      <c r="AC172">
        <v>0</v>
      </c>
      <c r="AD172">
        <v>53.51</v>
      </c>
      <c r="AN172">
        <v>0</v>
      </c>
      <c r="AO172">
        <v>0</v>
      </c>
      <c r="AP172">
        <v>1</v>
      </c>
      <c r="AQ172">
        <v>1</v>
      </c>
      <c r="AR172">
        <v>0</v>
      </c>
      <c r="AT172">
        <v>2.76</v>
      </c>
      <c r="AU172" t="s">
        <v>126</v>
      </c>
      <c r="AV172">
        <v>1</v>
      </c>
      <c r="AW172">
        <v>2</v>
      </c>
      <c r="AX172">
        <v>11182081</v>
      </c>
      <c r="AY172">
        <v>1</v>
      </c>
      <c r="AZ172">
        <v>0</v>
      </c>
      <c r="BA172">
        <v>172</v>
      </c>
      <c r="BB172">
        <v>1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147.68759999999997</v>
      </c>
      <c r="BN172">
        <v>2.76</v>
      </c>
      <c r="BO172">
        <v>0</v>
      </c>
      <c r="BP172">
        <v>1</v>
      </c>
      <c r="BQ172">
        <v>0</v>
      </c>
      <c r="BR172">
        <v>0</v>
      </c>
      <c r="BS172">
        <v>0</v>
      </c>
      <c r="BT172">
        <v>177.22511999999998</v>
      </c>
      <c r="BU172">
        <v>3.312</v>
      </c>
      <c r="BV172">
        <v>0</v>
      </c>
      <c r="BW172">
        <v>1</v>
      </c>
    </row>
    <row r="173" spans="1:75" ht="12.75">
      <c r="A173">
        <f>ROW(Source!A67)</f>
        <v>67</v>
      </c>
      <c r="B173">
        <v>11182060</v>
      </c>
      <c r="C173">
        <v>11182058</v>
      </c>
      <c r="D173">
        <v>121548</v>
      </c>
      <c r="E173">
        <v>1</v>
      </c>
      <c r="F173">
        <v>1</v>
      </c>
      <c r="G173">
        <v>1</v>
      </c>
      <c r="H173">
        <v>1</v>
      </c>
      <c r="I173" t="s">
        <v>34</v>
      </c>
      <c r="K173" t="s">
        <v>326</v>
      </c>
      <c r="L173">
        <v>608254</v>
      </c>
      <c r="N173">
        <v>1013</v>
      </c>
      <c r="O173" t="s">
        <v>327</v>
      </c>
      <c r="P173" t="s">
        <v>327</v>
      </c>
      <c r="Q173">
        <v>1</v>
      </c>
      <c r="Y173">
        <v>0.0144</v>
      </c>
      <c r="AA173">
        <v>0</v>
      </c>
      <c r="AB173">
        <v>0</v>
      </c>
      <c r="AC173">
        <v>0</v>
      </c>
      <c r="AD173">
        <v>0</v>
      </c>
      <c r="AN173">
        <v>0</v>
      </c>
      <c r="AO173">
        <v>0</v>
      </c>
      <c r="AP173">
        <v>1</v>
      </c>
      <c r="AQ173">
        <v>1</v>
      </c>
      <c r="AR173">
        <v>0</v>
      </c>
      <c r="AT173">
        <v>0.012</v>
      </c>
      <c r="AU173" t="s">
        <v>126</v>
      </c>
      <c r="AV173">
        <v>2</v>
      </c>
      <c r="AW173">
        <v>2</v>
      </c>
      <c r="AX173">
        <v>11182082</v>
      </c>
      <c r="AY173">
        <v>1</v>
      </c>
      <c r="AZ173">
        <v>0</v>
      </c>
      <c r="BA173">
        <v>173</v>
      </c>
      <c r="BB173">
        <v>1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0.012</v>
      </c>
      <c r="BP173">
        <v>1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0.0144</v>
      </c>
      <c r="BW173">
        <v>1</v>
      </c>
    </row>
    <row r="174" spans="1:75" ht="12.75">
      <c r="A174">
        <f>ROW(Source!A67)</f>
        <v>67</v>
      </c>
      <c r="B174">
        <v>11182061</v>
      </c>
      <c r="C174">
        <v>11182058</v>
      </c>
      <c r="D174">
        <v>1466783</v>
      </c>
      <c r="E174">
        <v>1</v>
      </c>
      <c r="F174">
        <v>1</v>
      </c>
      <c r="G174">
        <v>1</v>
      </c>
      <c r="H174">
        <v>2</v>
      </c>
      <c r="I174" t="s">
        <v>328</v>
      </c>
      <c r="J174" t="s">
        <v>329</v>
      </c>
      <c r="K174" t="s">
        <v>330</v>
      </c>
      <c r="L174">
        <v>1480</v>
      </c>
      <c r="N174">
        <v>1013</v>
      </c>
      <c r="O174" t="s">
        <v>331</v>
      </c>
      <c r="P174" t="s">
        <v>332</v>
      </c>
      <c r="Q174">
        <v>1</v>
      </c>
      <c r="Y174">
        <v>0.0072</v>
      </c>
      <c r="AA174">
        <v>0</v>
      </c>
      <c r="AB174">
        <v>410.67</v>
      </c>
      <c r="AC174">
        <v>66.28</v>
      </c>
      <c r="AD174">
        <v>0</v>
      </c>
      <c r="AN174">
        <v>0</v>
      </c>
      <c r="AO174">
        <v>0</v>
      </c>
      <c r="AP174">
        <v>1</v>
      </c>
      <c r="AQ174">
        <v>1</v>
      </c>
      <c r="AR174">
        <v>0</v>
      </c>
      <c r="AT174">
        <v>0.006</v>
      </c>
      <c r="AU174" t="s">
        <v>126</v>
      </c>
      <c r="AV174">
        <v>0</v>
      </c>
      <c r="AW174">
        <v>2</v>
      </c>
      <c r="AX174">
        <v>11182083</v>
      </c>
      <c r="AY174">
        <v>1</v>
      </c>
      <c r="AZ174">
        <v>0</v>
      </c>
      <c r="BA174">
        <v>174</v>
      </c>
      <c r="BB174">
        <v>1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2.46402</v>
      </c>
      <c r="BL174">
        <v>0.39768000000000003</v>
      </c>
      <c r="BM174">
        <v>0</v>
      </c>
      <c r="BN174">
        <v>0</v>
      </c>
      <c r="BO174">
        <v>0</v>
      </c>
      <c r="BP174">
        <v>1</v>
      </c>
      <c r="BQ174">
        <v>0</v>
      </c>
      <c r="BR174">
        <v>2.956824</v>
      </c>
      <c r="BS174">
        <v>0.477216</v>
      </c>
      <c r="BT174">
        <v>0</v>
      </c>
      <c r="BU174">
        <v>0</v>
      </c>
      <c r="BV174">
        <v>0</v>
      </c>
      <c r="BW174">
        <v>1</v>
      </c>
    </row>
    <row r="175" spans="1:75" ht="12.75">
      <c r="A175">
        <f>ROW(Source!A67)</f>
        <v>67</v>
      </c>
      <c r="B175">
        <v>11182062</v>
      </c>
      <c r="C175">
        <v>11182058</v>
      </c>
      <c r="D175">
        <v>1467385</v>
      </c>
      <c r="E175">
        <v>1</v>
      </c>
      <c r="F175">
        <v>1</v>
      </c>
      <c r="G175">
        <v>1</v>
      </c>
      <c r="H175">
        <v>2</v>
      </c>
      <c r="I175" t="s">
        <v>333</v>
      </c>
      <c r="J175" t="s">
        <v>334</v>
      </c>
      <c r="K175" t="s">
        <v>335</v>
      </c>
      <c r="L175">
        <v>1368</v>
      </c>
      <c r="N175">
        <v>1011</v>
      </c>
      <c r="O175" t="s">
        <v>336</v>
      </c>
      <c r="P175" t="s">
        <v>336</v>
      </c>
      <c r="Q175">
        <v>1</v>
      </c>
      <c r="Y175">
        <v>0.156</v>
      </c>
      <c r="AA175">
        <v>0</v>
      </c>
      <c r="AB175">
        <v>15.45</v>
      </c>
      <c r="AC175">
        <v>0</v>
      </c>
      <c r="AD175">
        <v>0</v>
      </c>
      <c r="AN175">
        <v>0</v>
      </c>
      <c r="AO175">
        <v>0</v>
      </c>
      <c r="AP175">
        <v>1</v>
      </c>
      <c r="AQ175">
        <v>1</v>
      </c>
      <c r="AR175">
        <v>0</v>
      </c>
      <c r="AT175">
        <v>0.13</v>
      </c>
      <c r="AU175" t="s">
        <v>126</v>
      </c>
      <c r="AV175">
        <v>0</v>
      </c>
      <c r="AW175">
        <v>2</v>
      </c>
      <c r="AX175">
        <v>11182084</v>
      </c>
      <c r="AY175">
        <v>1</v>
      </c>
      <c r="AZ175">
        <v>0</v>
      </c>
      <c r="BA175">
        <v>175</v>
      </c>
      <c r="BB175">
        <v>1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2.0085</v>
      </c>
      <c r="BL175">
        <v>0</v>
      </c>
      <c r="BM175">
        <v>0</v>
      </c>
      <c r="BN175">
        <v>0</v>
      </c>
      <c r="BO175">
        <v>0</v>
      </c>
      <c r="BP175">
        <v>1</v>
      </c>
      <c r="BQ175">
        <v>0</v>
      </c>
      <c r="BR175">
        <v>2.4101999999999997</v>
      </c>
      <c r="BS175">
        <v>0</v>
      </c>
      <c r="BT175">
        <v>0</v>
      </c>
      <c r="BU175">
        <v>0</v>
      </c>
      <c r="BV175">
        <v>0</v>
      </c>
      <c r="BW175">
        <v>1</v>
      </c>
    </row>
    <row r="176" spans="1:75" ht="12.75">
      <c r="A176">
        <f>ROW(Source!A67)</f>
        <v>67</v>
      </c>
      <c r="B176">
        <v>11182063</v>
      </c>
      <c r="C176">
        <v>11182058</v>
      </c>
      <c r="D176">
        <v>1471034</v>
      </c>
      <c r="E176">
        <v>1</v>
      </c>
      <c r="F176">
        <v>1</v>
      </c>
      <c r="G176">
        <v>1</v>
      </c>
      <c r="H176">
        <v>2</v>
      </c>
      <c r="I176" t="s">
        <v>386</v>
      </c>
      <c r="J176" t="s">
        <v>355</v>
      </c>
      <c r="K176" t="s">
        <v>387</v>
      </c>
      <c r="L176">
        <v>1480</v>
      </c>
      <c r="N176">
        <v>1013</v>
      </c>
      <c r="O176" t="s">
        <v>331</v>
      </c>
      <c r="P176" t="s">
        <v>332</v>
      </c>
      <c r="Q176">
        <v>1</v>
      </c>
      <c r="Y176">
        <v>0.048</v>
      </c>
      <c r="AA176">
        <v>0</v>
      </c>
      <c r="AB176">
        <v>4.01</v>
      </c>
      <c r="AC176">
        <v>0</v>
      </c>
      <c r="AD176">
        <v>0</v>
      </c>
      <c r="AN176">
        <v>0</v>
      </c>
      <c r="AO176">
        <v>0</v>
      </c>
      <c r="AP176">
        <v>1</v>
      </c>
      <c r="AQ176">
        <v>1</v>
      </c>
      <c r="AR176">
        <v>0</v>
      </c>
      <c r="AT176">
        <v>0.04</v>
      </c>
      <c r="AU176" t="s">
        <v>126</v>
      </c>
      <c r="AV176">
        <v>0</v>
      </c>
      <c r="AW176">
        <v>2</v>
      </c>
      <c r="AX176">
        <v>11182085</v>
      </c>
      <c r="AY176">
        <v>1</v>
      </c>
      <c r="AZ176">
        <v>0</v>
      </c>
      <c r="BA176">
        <v>176</v>
      </c>
      <c r="BB176">
        <v>1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0.1604</v>
      </c>
      <c r="BL176">
        <v>0</v>
      </c>
      <c r="BM176">
        <v>0</v>
      </c>
      <c r="BN176">
        <v>0</v>
      </c>
      <c r="BO176">
        <v>0</v>
      </c>
      <c r="BP176">
        <v>1</v>
      </c>
      <c r="BQ176">
        <v>0</v>
      </c>
      <c r="BR176">
        <v>0.19247999999999998</v>
      </c>
      <c r="BS176">
        <v>0</v>
      </c>
      <c r="BT176">
        <v>0</v>
      </c>
      <c r="BU176">
        <v>0</v>
      </c>
      <c r="BV176">
        <v>0</v>
      </c>
      <c r="BW176">
        <v>1</v>
      </c>
    </row>
    <row r="177" spans="1:75" ht="12.75">
      <c r="A177">
        <f>ROW(Source!A67)</f>
        <v>67</v>
      </c>
      <c r="B177">
        <v>11182064</v>
      </c>
      <c r="C177">
        <v>11182058</v>
      </c>
      <c r="D177">
        <v>1471455</v>
      </c>
      <c r="E177">
        <v>1</v>
      </c>
      <c r="F177">
        <v>1</v>
      </c>
      <c r="G177">
        <v>1</v>
      </c>
      <c r="H177">
        <v>2</v>
      </c>
      <c r="I177" t="s">
        <v>388</v>
      </c>
      <c r="J177" t="s">
        <v>389</v>
      </c>
      <c r="K177" t="s">
        <v>390</v>
      </c>
      <c r="L177">
        <v>1480</v>
      </c>
      <c r="N177">
        <v>1013</v>
      </c>
      <c r="O177" t="s">
        <v>331</v>
      </c>
      <c r="P177" t="s">
        <v>332</v>
      </c>
      <c r="Q177">
        <v>1</v>
      </c>
      <c r="Y177">
        <v>0.276</v>
      </c>
      <c r="AA177">
        <v>0</v>
      </c>
      <c r="AB177">
        <v>3.32</v>
      </c>
      <c r="AC177">
        <v>0</v>
      </c>
      <c r="AD177">
        <v>0</v>
      </c>
      <c r="AN177">
        <v>0</v>
      </c>
      <c r="AO177">
        <v>0</v>
      </c>
      <c r="AP177">
        <v>1</v>
      </c>
      <c r="AQ177">
        <v>1</v>
      </c>
      <c r="AR177">
        <v>0</v>
      </c>
      <c r="AT177">
        <v>0.23</v>
      </c>
      <c r="AU177" t="s">
        <v>126</v>
      </c>
      <c r="AV177">
        <v>0</v>
      </c>
      <c r="AW177">
        <v>2</v>
      </c>
      <c r="AX177">
        <v>11182086</v>
      </c>
      <c r="AY177">
        <v>1</v>
      </c>
      <c r="AZ177">
        <v>0</v>
      </c>
      <c r="BA177">
        <v>177</v>
      </c>
      <c r="BB177">
        <v>1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0.7636</v>
      </c>
      <c r="BL177">
        <v>0</v>
      </c>
      <c r="BM177">
        <v>0</v>
      </c>
      <c r="BN177">
        <v>0</v>
      </c>
      <c r="BO177">
        <v>0</v>
      </c>
      <c r="BP177">
        <v>1</v>
      </c>
      <c r="BQ177">
        <v>0</v>
      </c>
      <c r="BR177">
        <v>0.91632</v>
      </c>
      <c r="BS177">
        <v>0</v>
      </c>
      <c r="BT177">
        <v>0</v>
      </c>
      <c r="BU177">
        <v>0</v>
      </c>
      <c r="BV177">
        <v>0</v>
      </c>
      <c r="BW177">
        <v>1</v>
      </c>
    </row>
    <row r="178" spans="1:75" ht="12.75">
      <c r="A178">
        <f>ROW(Source!A67)</f>
        <v>67</v>
      </c>
      <c r="B178">
        <v>11182065</v>
      </c>
      <c r="C178">
        <v>11182058</v>
      </c>
      <c r="D178">
        <v>1471982</v>
      </c>
      <c r="E178">
        <v>1</v>
      </c>
      <c r="F178">
        <v>1</v>
      </c>
      <c r="G178">
        <v>1</v>
      </c>
      <c r="H178">
        <v>2</v>
      </c>
      <c r="I178" t="s">
        <v>337</v>
      </c>
      <c r="J178" t="s">
        <v>338</v>
      </c>
      <c r="K178" t="s">
        <v>339</v>
      </c>
      <c r="L178">
        <v>1480</v>
      </c>
      <c r="N178">
        <v>1013</v>
      </c>
      <c r="O178" t="s">
        <v>331</v>
      </c>
      <c r="P178" t="s">
        <v>332</v>
      </c>
      <c r="Q178">
        <v>1</v>
      </c>
      <c r="Y178">
        <v>0.0072</v>
      </c>
      <c r="AA178">
        <v>0</v>
      </c>
      <c r="AB178">
        <v>290.01</v>
      </c>
      <c r="AC178">
        <v>104.55</v>
      </c>
      <c r="AD178">
        <v>0</v>
      </c>
      <c r="AN178">
        <v>0</v>
      </c>
      <c r="AO178">
        <v>0</v>
      </c>
      <c r="AP178">
        <v>1</v>
      </c>
      <c r="AQ178">
        <v>1</v>
      </c>
      <c r="AR178">
        <v>0</v>
      </c>
      <c r="AT178">
        <v>0.006</v>
      </c>
      <c r="AU178" t="s">
        <v>126</v>
      </c>
      <c r="AV178">
        <v>0</v>
      </c>
      <c r="AW178">
        <v>2</v>
      </c>
      <c r="AX178">
        <v>11182087</v>
      </c>
      <c r="AY178">
        <v>1</v>
      </c>
      <c r="AZ178">
        <v>0</v>
      </c>
      <c r="BA178">
        <v>178</v>
      </c>
      <c r="BB178">
        <v>1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1.74006</v>
      </c>
      <c r="BL178">
        <v>0.6273</v>
      </c>
      <c r="BM178">
        <v>0</v>
      </c>
      <c r="BN178">
        <v>0</v>
      </c>
      <c r="BO178">
        <v>0</v>
      </c>
      <c r="BP178">
        <v>1</v>
      </c>
      <c r="BQ178">
        <v>0</v>
      </c>
      <c r="BR178">
        <v>2.088072</v>
      </c>
      <c r="BS178">
        <v>0.75276</v>
      </c>
      <c r="BT178">
        <v>0</v>
      </c>
      <c r="BU178">
        <v>0</v>
      </c>
      <c r="BV178">
        <v>0</v>
      </c>
      <c r="BW178">
        <v>1</v>
      </c>
    </row>
    <row r="179" spans="1:75" ht="12.75">
      <c r="A179">
        <f>ROW(Source!A67)</f>
        <v>67</v>
      </c>
      <c r="B179">
        <v>11182066</v>
      </c>
      <c r="C179">
        <v>11182058</v>
      </c>
      <c r="D179">
        <v>1404368</v>
      </c>
      <c r="E179">
        <v>1</v>
      </c>
      <c r="F179">
        <v>1</v>
      </c>
      <c r="G179">
        <v>1</v>
      </c>
      <c r="H179">
        <v>3</v>
      </c>
      <c r="I179" t="s">
        <v>340</v>
      </c>
      <c r="J179" t="s">
        <v>341</v>
      </c>
      <c r="K179" t="s">
        <v>342</v>
      </c>
      <c r="L179">
        <v>1346</v>
      </c>
      <c r="N179">
        <v>1009</v>
      </c>
      <c r="O179" t="s">
        <v>343</v>
      </c>
      <c r="P179" t="s">
        <v>343</v>
      </c>
      <c r="Q179">
        <v>1</v>
      </c>
      <c r="Y179">
        <v>0.07</v>
      </c>
      <c r="AA179">
        <v>40.04</v>
      </c>
      <c r="AB179">
        <v>0</v>
      </c>
      <c r="AC179">
        <v>0</v>
      </c>
      <c r="AD179">
        <v>0</v>
      </c>
      <c r="AN179">
        <v>0</v>
      </c>
      <c r="AO179">
        <v>0</v>
      </c>
      <c r="AP179">
        <v>1</v>
      </c>
      <c r="AQ179">
        <v>1</v>
      </c>
      <c r="AR179">
        <v>0</v>
      </c>
      <c r="AT179">
        <v>0.07</v>
      </c>
      <c r="AV179">
        <v>0</v>
      </c>
      <c r="AW179">
        <v>2</v>
      </c>
      <c r="AX179">
        <v>11182088</v>
      </c>
      <c r="AY179">
        <v>1</v>
      </c>
      <c r="AZ179">
        <v>0</v>
      </c>
      <c r="BA179">
        <v>179</v>
      </c>
      <c r="BB179">
        <v>1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2.8028000000000004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1</v>
      </c>
      <c r="BQ179">
        <v>2.8028000000000004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1</v>
      </c>
    </row>
    <row r="180" spans="1:75" ht="12.75">
      <c r="A180">
        <f>ROW(Source!A67)</f>
        <v>67</v>
      </c>
      <c r="B180">
        <v>11182067</v>
      </c>
      <c r="C180">
        <v>11182058</v>
      </c>
      <c r="D180">
        <v>1404455</v>
      </c>
      <c r="E180">
        <v>1</v>
      </c>
      <c r="F180">
        <v>1</v>
      </c>
      <c r="G180">
        <v>1</v>
      </c>
      <c r="H180">
        <v>3</v>
      </c>
      <c r="I180" t="s">
        <v>391</v>
      </c>
      <c r="J180" t="s">
        <v>392</v>
      </c>
      <c r="K180" t="s">
        <v>393</v>
      </c>
      <c r="L180">
        <v>1346</v>
      </c>
      <c r="N180">
        <v>1009</v>
      </c>
      <c r="O180" t="s">
        <v>343</v>
      </c>
      <c r="P180" t="s">
        <v>343</v>
      </c>
      <c r="Q180">
        <v>1</v>
      </c>
      <c r="Y180">
        <v>0.004</v>
      </c>
      <c r="AA180">
        <v>20.82</v>
      </c>
      <c r="AB180">
        <v>0</v>
      </c>
      <c r="AC180">
        <v>0</v>
      </c>
      <c r="AD180">
        <v>0</v>
      </c>
      <c r="AN180">
        <v>0</v>
      </c>
      <c r="AO180">
        <v>0</v>
      </c>
      <c r="AP180">
        <v>1</v>
      </c>
      <c r="AQ180">
        <v>1</v>
      </c>
      <c r="AR180">
        <v>0</v>
      </c>
      <c r="AT180">
        <v>0.004</v>
      </c>
      <c r="AV180">
        <v>0</v>
      </c>
      <c r="AW180">
        <v>2</v>
      </c>
      <c r="AX180">
        <v>11182089</v>
      </c>
      <c r="AY180">
        <v>1</v>
      </c>
      <c r="AZ180">
        <v>0</v>
      </c>
      <c r="BA180">
        <v>180</v>
      </c>
      <c r="BB180">
        <v>1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0.08328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1</v>
      </c>
      <c r="BQ180">
        <v>0.08328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1</v>
      </c>
    </row>
    <row r="181" spans="1:75" ht="12.75">
      <c r="A181">
        <f>ROW(Source!A67)</f>
        <v>67</v>
      </c>
      <c r="B181">
        <v>11182068</v>
      </c>
      <c r="C181">
        <v>11182058</v>
      </c>
      <c r="D181">
        <v>1404489</v>
      </c>
      <c r="E181">
        <v>1</v>
      </c>
      <c r="F181">
        <v>1</v>
      </c>
      <c r="G181">
        <v>1</v>
      </c>
      <c r="H181">
        <v>3</v>
      </c>
      <c r="I181" t="s">
        <v>344</v>
      </c>
      <c r="J181" t="s">
        <v>345</v>
      </c>
      <c r="K181" t="s">
        <v>346</v>
      </c>
      <c r="L181">
        <v>1346</v>
      </c>
      <c r="N181">
        <v>1009</v>
      </c>
      <c r="O181" t="s">
        <v>343</v>
      </c>
      <c r="P181" t="s">
        <v>343</v>
      </c>
      <c r="Q181">
        <v>1</v>
      </c>
      <c r="Y181">
        <v>0.431</v>
      </c>
      <c r="AA181">
        <v>22.6</v>
      </c>
      <c r="AB181">
        <v>0</v>
      </c>
      <c r="AC181">
        <v>0</v>
      </c>
      <c r="AD181">
        <v>0</v>
      </c>
      <c r="AN181">
        <v>0</v>
      </c>
      <c r="AO181">
        <v>0</v>
      </c>
      <c r="AP181">
        <v>1</v>
      </c>
      <c r="AQ181">
        <v>1</v>
      </c>
      <c r="AR181">
        <v>0</v>
      </c>
      <c r="AT181">
        <v>0.431</v>
      </c>
      <c r="AV181">
        <v>0</v>
      </c>
      <c r="AW181">
        <v>2</v>
      </c>
      <c r="AX181">
        <v>11182090</v>
      </c>
      <c r="AY181">
        <v>1</v>
      </c>
      <c r="AZ181">
        <v>0</v>
      </c>
      <c r="BA181">
        <v>181</v>
      </c>
      <c r="BB181">
        <v>1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9.7406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1</v>
      </c>
      <c r="BQ181">
        <v>9.7406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1</v>
      </c>
    </row>
    <row r="182" spans="1:75" ht="12.75">
      <c r="A182">
        <f>ROW(Source!A67)</f>
        <v>67</v>
      </c>
      <c r="B182">
        <v>11182069</v>
      </c>
      <c r="C182">
        <v>11182058</v>
      </c>
      <c r="D182">
        <v>1405092</v>
      </c>
      <c r="E182">
        <v>1</v>
      </c>
      <c r="F182">
        <v>1</v>
      </c>
      <c r="G182">
        <v>1</v>
      </c>
      <c r="H182">
        <v>3</v>
      </c>
      <c r="I182" t="s">
        <v>394</v>
      </c>
      <c r="J182" t="s">
        <v>395</v>
      </c>
      <c r="K182" t="s">
        <v>396</v>
      </c>
      <c r="L182">
        <v>1358</v>
      </c>
      <c r="N182">
        <v>1010</v>
      </c>
      <c r="O182" t="s">
        <v>230</v>
      </c>
      <c r="P182" t="s">
        <v>230</v>
      </c>
      <c r="Q182">
        <v>10</v>
      </c>
      <c r="Y182">
        <v>1.22</v>
      </c>
      <c r="AA182">
        <v>10</v>
      </c>
      <c r="AB182">
        <v>0</v>
      </c>
      <c r="AC182">
        <v>0</v>
      </c>
      <c r="AD182">
        <v>0</v>
      </c>
      <c r="AN182">
        <v>2</v>
      </c>
      <c r="AO182">
        <v>0</v>
      </c>
      <c r="AP182">
        <v>1</v>
      </c>
      <c r="AQ182">
        <v>1</v>
      </c>
      <c r="AR182">
        <v>0</v>
      </c>
      <c r="AT182">
        <v>1.22</v>
      </c>
      <c r="AV182">
        <v>0</v>
      </c>
      <c r="AW182">
        <v>2</v>
      </c>
      <c r="AX182">
        <v>11182091</v>
      </c>
      <c r="AY182">
        <v>1</v>
      </c>
      <c r="AZ182">
        <v>0</v>
      </c>
      <c r="BA182">
        <v>182</v>
      </c>
      <c r="BB182">
        <v>1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12.2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1</v>
      </c>
      <c r="BQ182">
        <v>12.2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1</v>
      </c>
    </row>
    <row r="183" spans="1:75" ht="12.75">
      <c r="A183">
        <f>ROW(Source!A67)</f>
        <v>67</v>
      </c>
      <c r="B183">
        <v>11182070</v>
      </c>
      <c r="C183">
        <v>11182058</v>
      </c>
      <c r="D183">
        <v>1405109</v>
      </c>
      <c r="E183">
        <v>1</v>
      </c>
      <c r="F183">
        <v>1</v>
      </c>
      <c r="G183">
        <v>1</v>
      </c>
      <c r="H183">
        <v>3</v>
      </c>
      <c r="I183" t="s">
        <v>357</v>
      </c>
      <c r="J183" t="s">
        <v>358</v>
      </c>
      <c r="K183" t="s">
        <v>359</v>
      </c>
      <c r="L183">
        <v>1355</v>
      </c>
      <c r="N183">
        <v>1010</v>
      </c>
      <c r="O183" t="s">
        <v>66</v>
      </c>
      <c r="P183" t="s">
        <v>66</v>
      </c>
      <c r="Q183">
        <v>100</v>
      </c>
      <c r="Y183">
        <v>0.014</v>
      </c>
      <c r="AA183">
        <v>206.3</v>
      </c>
      <c r="AB183">
        <v>0</v>
      </c>
      <c r="AC183">
        <v>0</v>
      </c>
      <c r="AD183">
        <v>0</v>
      </c>
      <c r="AN183">
        <v>2</v>
      </c>
      <c r="AO183">
        <v>0</v>
      </c>
      <c r="AP183">
        <v>1</v>
      </c>
      <c r="AQ183">
        <v>1</v>
      </c>
      <c r="AR183">
        <v>0</v>
      </c>
      <c r="AT183">
        <v>0.014</v>
      </c>
      <c r="AV183">
        <v>0</v>
      </c>
      <c r="AW183">
        <v>2</v>
      </c>
      <c r="AX183">
        <v>11182092</v>
      </c>
      <c r="AY183">
        <v>1</v>
      </c>
      <c r="AZ183">
        <v>0</v>
      </c>
      <c r="BA183">
        <v>183</v>
      </c>
      <c r="BB183">
        <v>1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2.8882000000000003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1</v>
      </c>
      <c r="BQ183">
        <v>2.8882000000000003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1</v>
      </c>
    </row>
    <row r="184" spans="1:75" ht="12.75">
      <c r="A184">
        <f>ROW(Source!A67)</f>
        <v>67</v>
      </c>
      <c r="B184">
        <v>11182071</v>
      </c>
      <c r="C184">
        <v>11182058</v>
      </c>
      <c r="D184">
        <v>1405125</v>
      </c>
      <c r="E184">
        <v>1</v>
      </c>
      <c r="F184">
        <v>1</v>
      </c>
      <c r="G184">
        <v>1</v>
      </c>
      <c r="H184">
        <v>3</v>
      </c>
      <c r="I184" t="s">
        <v>397</v>
      </c>
      <c r="J184" t="s">
        <v>398</v>
      </c>
      <c r="K184" t="s">
        <v>399</v>
      </c>
      <c r="L184">
        <v>1358</v>
      </c>
      <c r="N184">
        <v>1010</v>
      </c>
      <c r="O184" t="s">
        <v>230</v>
      </c>
      <c r="P184" t="s">
        <v>230</v>
      </c>
      <c r="Q184">
        <v>10</v>
      </c>
      <c r="Y184">
        <v>1.22</v>
      </c>
      <c r="AA184">
        <v>8</v>
      </c>
      <c r="AB184">
        <v>0</v>
      </c>
      <c r="AC184">
        <v>0</v>
      </c>
      <c r="AD184">
        <v>0</v>
      </c>
      <c r="AN184">
        <v>2</v>
      </c>
      <c r="AO184">
        <v>0</v>
      </c>
      <c r="AP184">
        <v>1</v>
      </c>
      <c r="AQ184">
        <v>1</v>
      </c>
      <c r="AR184">
        <v>0</v>
      </c>
      <c r="AT184">
        <v>1.22</v>
      </c>
      <c r="AV184">
        <v>0</v>
      </c>
      <c r="AW184">
        <v>2</v>
      </c>
      <c r="AX184">
        <v>11182093</v>
      </c>
      <c r="AY184">
        <v>1</v>
      </c>
      <c r="AZ184">
        <v>0</v>
      </c>
      <c r="BA184">
        <v>184</v>
      </c>
      <c r="BB184">
        <v>1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9.76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1</v>
      </c>
      <c r="BQ184">
        <v>9.76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1</v>
      </c>
    </row>
    <row r="185" spans="1:75" ht="12.75">
      <c r="A185">
        <f>ROW(Source!A67)</f>
        <v>67</v>
      </c>
      <c r="B185">
        <v>11182072</v>
      </c>
      <c r="C185">
        <v>11182058</v>
      </c>
      <c r="D185">
        <v>1405744</v>
      </c>
      <c r="E185">
        <v>1</v>
      </c>
      <c r="F185">
        <v>1</v>
      </c>
      <c r="G185">
        <v>1</v>
      </c>
      <c r="H185">
        <v>3</v>
      </c>
      <c r="I185" t="s">
        <v>400</v>
      </c>
      <c r="J185" t="s">
        <v>401</v>
      </c>
      <c r="K185" t="s">
        <v>402</v>
      </c>
      <c r="L185">
        <v>1346</v>
      </c>
      <c r="N185">
        <v>1009</v>
      </c>
      <c r="O185" t="s">
        <v>343</v>
      </c>
      <c r="P185" t="s">
        <v>343</v>
      </c>
      <c r="Q185">
        <v>1</v>
      </c>
      <c r="Y185">
        <v>0.016</v>
      </c>
      <c r="AA185">
        <v>60</v>
      </c>
      <c r="AB185">
        <v>0</v>
      </c>
      <c r="AC185">
        <v>0</v>
      </c>
      <c r="AD185">
        <v>0</v>
      </c>
      <c r="AN185">
        <v>2</v>
      </c>
      <c r="AO185">
        <v>0</v>
      </c>
      <c r="AP185">
        <v>1</v>
      </c>
      <c r="AQ185">
        <v>1</v>
      </c>
      <c r="AR185">
        <v>0</v>
      </c>
      <c r="AT185">
        <v>0.016</v>
      </c>
      <c r="AV185">
        <v>0</v>
      </c>
      <c r="AW185">
        <v>2</v>
      </c>
      <c r="AX185">
        <v>11182094</v>
      </c>
      <c r="AY185">
        <v>1</v>
      </c>
      <c r="AZ185">
        <v>0</v>
      </c>
      <c r="BA185">
        <v>185</v>
      </c>
      <c r="BB185">
        <v>1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0.96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1</v>
      </c>
      <c r="BQ185">
        <v>0.96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1</v>
      </c>
    </row>
    <row r="186" spans="1:75" ht="12.75">
      <c r="A186">
        <f>ROW(Source!A67)</f>
        <v>67</v>
      </c>
      <c r="B186">
        <v>11182073</v>
      </c>
      <c r="C186">
        <v>11182058</v>
      </c>
      <c r="D186">
        <v>1405803</v>
      </c>
      <c r="E186">
        <v>1</v>
      </c>
      <c r="F186">
        <v>1</v>
      </c>
      <c r="G186">
        <v>1</v>
      </c>
      <c r="H186">
        <v>3</v>
      </c>
      <c r="I186" t="s">
        <v>347</v>
      </c>
      <c r="J186" t="s">
        <v>348</v>
      </c>
      <c r="K186" t="s">
        <v>349</v>
      </c>
      <c r="L186">
        <v>1346</v>
      </c>
      <c r="N186">
        <v>1009</v>
      </c>
      <c r="O186" t="s">
        <v>343</v>
      </c>
      <c r="P186" t="s">
        <v>343</v>
      </c>
      <c r="Q186">
        <v>1</v>
      </c>
      <c r="Y186">
        <v>0.047</v>
      </c>
      <c r="AA186">
        <v>41.07</v>
      </c>
      <c r="AB186">
        <v>0</v>
      </c>
      <c r="AC186">
        <v>0</v>
      </c>
      <c r="AD186">
        <v>0</v>
      </c>
      <c r="AN186">
        <v>2</v>
      </c>
      <c r="AO186">
        <v>0</v>
      </c>
      <c r="AP186">
        <v>1</v>
      </c>
      <c r="AQ186">
        <v>1</v>
      </c>
      <c r="AR186">
        <v>0</v>
      </c>
      <c r="AT186">
        <v>0.047</v>
      </c>
      <c r="AV186">
        <v>0</v>
      </c>
      <c r="AW186">
        <v>2</v>
      </c>
      <c r="AX186">
        <v>11182095</v>
      </c>
      <c r="AY186">
        <v>1</v>
      </c>
      <c r="AZ186">
        <v>0</v>
      </c>
      <c r="BA186">
        <v>186</v>
      </c>
      <c r="BB186">
        <v>1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1.93029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1</v>
      </c>
      <c r="BQ186">
        <v>1.93029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1</v>
      </c>
    </row>
    <row r="187" spans="1:75" ht="12.75">
      <c r="A187">
        <f>ROW(Source!A67)</f>
        <v>67</v>
      </c>
      <c r="B187">
        <v>11182074</v>
      </c>
      <c r="C187">
        <v>11182058</v>
      </c>
      <c r="D187">
        <v>1423458</v>
      </c>
      <c r="E187">
        <v>1</v>
      </c>
      <c r="F187">
        <v>1</v>
      </c>
      <c r="G187">
        <v>1</v>
      </c>
      <c r="H187">
        <v>3</v>
      </c>
      <c r="I187" t="s">
        <v>350</v>
      </c>
      <c r="J187" t="s">
        <v>351</v>
      </c>
      <c r="K187" t="s">
        <v>352</v>
      </c>
      <c r="L187">
        <v>1348</v>
      </c>
      <c r="N187">
        <v>1009</v>
      </c>
      <c r="O187" t="s">
        <v>353</v>
      </c>
      <c r="P187" t="s">
        <v>353</v>
      </c>
      <c r="Q187">
        <v>1000</v>
      </c>
      <c r="Y187">
        <v>0.003</v>
      </c>
      <c r="AA187">
        <v>18175.85</v>
      </c>
      <c r="AB187">
        <v>0</v>
      </c>
      <c r="AC187">
        <v>0</v>
      </c>
      <c r="AD187">
        <v>0</v>
      </c>
      <c r="AN187">
        <v>2</v>
      </c>
      <c r="AO187">
        <v>0</v>
      </c>
      <c r="AP187">
        <v>1</v>
      </c>
      <c r="AQ187">
        <v>1</v>
      </c>
      <c r="AR187">
        <v>0</v>
      </c>
      <c r="AT187">
        <v>0.003</v>
      </c>
      <c r="AV187">
        <v>0</v>
      </c>
      <c r="AW187">
        <v>2</v>
      </c>
      <c r="AX187">
        <v>11182096</v>
      </c>
      <c r="AY187">
        <v>1</v>
      </c>
      <c r="AZ187">
        <v>0</v>
      </c>
      <c r="BA187">
        <v>187</v>
      </c>
      <c r="BB187">
        <v>1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54.52755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1</v>
      </c>
      <c r="BQ187">
        <v>54.52755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1</v>
      </c>
    </row>
    <row r="188" spans="1:75" ht="12.75">
      <c r="A188">
        <f>ROW(Source!A67)</f>
        <v>67</v>
      </c>
      <c r="B188">
        <v>11182075</v>
      </c>
      <c r="C188">
        <v>11182058</v>
      </c>
      <c r="D188">
        <v>1444118</v>
      </c>
      <c r="E188">
        <v>1</v>
      </c>
      <c r="F188">
        <v>1</v>
      </c>
      <c r="G188">
        <v>1</v>
      </c>
      <c r="H188">
        <v>3</v>
      </c>
      <c r="I188" t="s">
        <v>403</v>
      </c>
      <c r="J188" t="s">
        <v>404</v>
      </c>
      <c r="K188" t="s">
        <v>405</v>
      </c>
      <c r="L188">
        <v>1354</v>
      </c>
      <c r="N188">
        <v>1010</v>
      </c>
      <c r="O188" t="s">
        <v>24</v>
      </c>
      <c r="P188" t="s">
        <v>24</v>
      </c>
      <c r="Q188">
        <v>1</v>
      </c>
      <c r="Y188">
        <v>6.1</v>
      </c>
      <c r="AA188">
        <v>33.49</v>
      </c>
      <c r="AB188">
        <v>0</v>
      </c>
      <c r="AC188">
        <v>0</v>
      </c>
      <c r="AD188">
        <v>0</v>
      </c>
      <c r="AN188">
        <v>2</v>
      </c>
      <c r="AO188">
        <v>0</v>
      </c>
      <c r="AP188">
        <v>1</v>
      </c>
      <c r="AQ188">
        <v>1</v>
      </c>
      <c r="AR188">
        <v>0</v>
      </c>
      <c r="AT188">
        <v>6.1</v>
      </c>
      <c r="AV188">
        <v>0</v>
      </c>
      <c r="AW188">
        <v>2</v>
      </c>
      <c r="AX188">
        <v>11182097</v>
      </c>
      <c r="AY188">
        <v>1</v>
      </c>
      <c r="AZ188">
        <v>0</v>
      </c>
      <c r="BA188">
        <v>188</v>
      </c>
      <c r="BB188">
        <v>1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204.289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1</v>
      </c>
      <c r="BQ188">
        <v>204.289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1</v>
      </c>
    </row>
    <row r="189" spans="1:75" ht="12.75">
      <c r="A189">
        <f>ROW(Source!A67)</f>
        <v>67</v>
      </c>
      <c r="B189">
        <v>11182076</v>
      </c>
      <c r="C189">
        <v>11182058</v>
      </c>
      <c r="D189">
        <v>1444144</v>
      </c>
      <c r="E189">
        <v>1</v>
      </c>
      <c r="F189">
        <v>1</v>
      </c>
      <c r="G189">
        <v>1</v>
      </c>
      <c r="H189">
        <v>3</v>
      </c>
      <c r="I189" t="s">
        <v>363</v>
      </c>
      <c r="J189" t="s">
        <v>364</v>
      </c>
      <c r="K189" t="s">
        <v>365</v>
      </c>
      <c r="L189">
        <v>1354</v>
      </c>
      <c r="N189">
        <v>1010</v>
      </c>
      <c r="O189" t="s">
        <v>24</v>
      </c>
      <c r="P189" t="s">
        <v>24</v>
      </c>
      <c r="Q189">
        <v>1</v>
      </c>
      <c r="Y189">
        <v>1</v>
      </c>
      <c r="AA189">
        <v>38.86</v>
      </c>
      <c r="AB189">
        <v>0</v>
      </c>
      <c r="AC189">
        <v>0</v>
      </c>
      <c r="AD189">
        <v>0</v>
      </c>
      <c r="AN189">
        <v>2</v>
      </c>
      <c r="AO189">
        <v>0</v>
      </c>
      <c r="AP189">
        <v>1</v>
      </c>
      <c r="AQ189">
        <v>1</v>
      </c>
      <c r="AR189">
        <v>0</v>
      </c>
      <c r="AT189">
        <v>1</v>
      </c>
      <c r="AV189">
        <v>0</v>
      </c>
      <c r="AW189">
        <v>2</v>
      </c>
      <c r="AX189">
        <v>11182098</v>
      </c>
      <c r="AY189">
        <v>1</v>
      </c>
      <c r="AZ189">
        <v>0</v>
      </c>
      <c r="BA189">
        <v>189</v>
      </c>
      <c r="BB189">
        <v>1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38.86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1</v>
      </c>
      <c r="BQ189">
        <v>38.86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1</v>
      </c>
    </row>
    <row r="190" spans="1:75" ht="12.75">
      <c r="A190">
        <f>ROW(Source!A67)</f>
        <v>67</v>
      </c>
      <c r="B190">
        <v>11182077</v>
      </c>
      <c r="C190">
        <v>11182058</v>
      </c>
      <c r="D190">
        <v>1444364</v>
      </c>
      <c r="E190">
        <v>1</v>
      </c>
      <c r="F190">
        <v>1</v>
      </c>
      <c r="G190">
        <v>1</v>
      </c>
      <c r="H190">
        <v>3</v>
      </c>
      <c r="I190" t="s">
        <v>369</v>
      </c>
      <c r="J190" t="s">
        <v>370</v>
      </c>
      <c r="K190" t="s">
        <v>371</v>
      </c>
      <c r="L190">
        <v>1355</v>
      </c>
      <c r="N190">
        <v>1010</v>
      </c>
      <c r="O190" t="s">
        <v>66</v>
      </c>
      <c r="P190" t="s">
        <v>66</v>
      </c>
      <c r="Q190">
        <v>100</v>
      </c>
      <c r="Y190">
        <v>0.02</v>
      </c>
      <c r="AA190">
        <v>42</v>
      </c>
      <c r="AB190">
        <v>0</v>
      </c>
      <c r="AC190">
        <v>0</v>
      </c>
      <c r="AD190">
        <v>0</v>
      </c>
      <c r="AN190">
        <v>2</v>
      </c>
      <c r="AO190">
        <v>0</v>
      </c>
      <c r="AP190">
        <v>1</v>
      </c>
      <c r="AQ190">
        <v>1</v>
      </c>
      <c r="AR190">
        <v>0</v>
      </c>
      <c r="AT190">
        <v>0.02</v>
      </c>
      <c r="AV190">
        <v>0</v>
      </c>
      <c r="AW190">
        <v>2</v>
      </c>
      <c r="AX190">
        <v>11182099</v>
      </c>
      <c r="AY190">
        <v>1</v>
      </c>
      <c r="AZ190">
        <v>0</v>
      </c>
      <c r="BA190">
        <v>190</v>
      </c>
      <c r="BB190">
        <v>1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0.84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1</v>
      </c>
      <c r="BQ190">
        <v>0.84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1</v>
      </c>
    </row>
    <row r="191" spans="1:75" ht="12.75">
      <c r="A191">
        <f>ROW(Source!A67)</f>
        <v>67</v>
      </c>
      <c r="B191">
        <v>11182078</v>
      </c>
      <c r="C191">
        <v>11182058</v>
      </c>
      <c r="D191">
        <v>1444415</v>
      </c>
      <c r="E191">
        <v>1</v>
      </c>
      <c r="F191">
        <v>1</v>
      </c>
      <c r="G191">
        <v>1</v>
      </c>
      <c r="H191">
        <v>3</v>
      </c>
      <c r="I191" t="s">
        <v>406</v>
      </c>
      <c r="J191" t="s">
        <v>407</v>
      </c>
      <c r="K191" t="s">
        <v>408</v>
      </c>
      <c r="L191">
        <v>1346</v>
      </c>
      <c r="N191">
        <v>1009</v>
      </c>
      <c r="O191" t="s">
        <v>343</v>
      </c>
      <c r="P191" t="s">
        <v>343</v>
      </c>
      <c r="Q191">
        <v>1</v>
      </c>
      <c r="Y191">
        <v>0.002</v>
      </c>
      <c r="AA191">
        <v>193.68</v>
      </c>
      <c r="AB191">
        <v>0</v>
      </c>
      <c r="AC191">
        <v>0</v>
      </c>
      <c r="AD191">
        <v>0</v>
      </c>
      <c r="AN191">
        <v>2</v>
      </c>
      <c r="AO191">
        <v>0</v>
      </c>
      <c r="AP191">
        <v>1</v>
      </c>
      <c r="AQ191">
        <v>1</v>
      </c>
      <c r="AR191">
        <v>0</v>
      </c>
      <c r="AT191">
        <v>0.002</v>
      </c>
      <c r="AV191">
        <v>0</v>
      </c>
      <c r="AW191">
        <v>2</v>
      </c>
      <c r="AX191">
        <v>11182100</v>
      </c>
      <c r="AY191">
        <v>1</v>
      </c>
      <c r="AZ191">
        <v>0</v>
      </c>
      <c r="BA191">
        <v>191</v>
      </c>
      <c r="BB191">
        <v>1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0.38736000000000004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1</v>
      </c>
      <c r="BQ191">
        <v>0.38736000000000004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1</v>
      </c>
    </row>
    <row r="192" spans="1:75" ht="12.75">
      <c r="A192">
        <f>ROW(Source!A67)</f>
        <v>67</v>
      </c>
      <c r="B192">
        <v>11182079</v>
      </c>
      <c r="C192">
        <v>11182058</v>
      </c>
      <c r="D192">
        <v>1458777</v>
      </c>
      <c r="E192">
        <v>1</v>
      </c>
      <c r="F192">
        <v>1</v>
      </c>
      <c r="G192">
        <v>1</v>
      </c>
      <c r="H192">
        <v>3</v>
      </c>
      <c r="I192" t="s">
        <v>409</v>
      </c>
      <c r="J192" t="s">
        <v>410</v>
      </c>
      <c r="K192" t="s">
        <v>411</v>
      </c>
      <c r="L192">
        <v>1346</v>
      </c>
      <c r="N192">
        <v>1009</v>
      </c>
      <c r="O192" t="s">
        <v>343</v>
      </c>
      <c r="P192" t="s">
        <v>343</v>
      </c>
      <c r="Q192">
        <v>1</v>
      </c>
      <c r="Y192">
        <v>0.009</v>
      </c>
      <c r="AA192">
        <v>151.36</v>
      </c>
      <c r="AB192">
        <v>0</v>
      </c>
      <c r="AC192">
        <v>0</v>
      </c>
      <c r="AD192">
        <v>0</v>
      </c>
      <c r="AN192">
        <v>2</v>
      </c>
      <c r="AO192">
        <v>0</v>
      </c>
      <c r="AP192">
        <v>1</v>
      </c>
      <c r="AQ192">
        <v>1</v>
      </c>
      <c r="AR192">
        <v>0</v>
      </c>
      <c r="AT192">
        <v>0.009</v>
      </c>
      <c r="AV192">
        <v>0</v>
      </c>
      <c r="AW192">
        <v>2</v>
      </c>
      <c r="AX192">
        <v>11182101</v>
      </c>
      <c r="AY192">
        <v>1</v>
      </c>
      <c r="AZ192">
        <v>0</v>
      </c>
      <c r="BA192">
        <v>192</v>
      </c>
      <c r="BB192">
        <v>1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1.3622400000000001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1</v>
      </c>
      <c r="BQ192">
        <v>1.3622400000000001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1</v>
      </c>
    </row>
    <row r="193" spans="1:75" ht="12.75">
      <c r="A193">
        <f>ROW(Source!A67)</f>
        <v>67</v>
      </c>
      <c r="B193">
        <v>11182080</v>
      </c>
      <c r="C193">
        <v>11182058</v>
      </c>
      <c r="D193">
        <v>1459071</v>
      </c>
      <c r="E193">
        <v>1</v>
      </c>
      <c r="F193">
        <v>1</v>
      </c>
      <c r="G193">
        <v>1</v>
      </c>
      <c r="H193">
        <v>3</v>
      </c>
      <c r="I193" t="s">
        <v>372</v>
      </c>
      <c r="J193" t="s">
        <v>373</v>
      </c>
      <c r="K193" t="s">
        <v>374</v>
      </c>
      <c r="L193">
        <v>1346</v>
      </c>
      <c r="N193">
        <v>1009</v>
      </c>
      <c r="O193" t="s">
        <v>343</v>
      </c>
      <c r="P193" t="s">
        <v>343</v>
      </c>
      <c r="Q193">
        <v>1</v>
      </c>
      <c r="Y193">
        <v>0.042</v>
      </c>
      <c r="AA193">
        <v>146.06</v>
      </c>
      <c r="AB193">
        <v>0</v>
      </c>
      <c r="AC193">
        <v>0</v>
      </c>
      <c r="AD193">
        <v>0</v>
      </c>
      <c r="AN193">
        <v>0</v>
      </c>
      <c r="AO193">
        <v>0</v>
      </c>
      <c r="AP193">
        <v>1</v>
      </c>
      <c r="AQ193">
        <v>1</v>
      </c>
      <c r="AR193">
        <v>0</v>
      </c>
      <c r="AT193">
        <v>0.042</v>
      </c>
      <c r="AV193">
        <v>0</v>
      </c>
      <c r="AW193">
        <v>2</v>
      </c>
      <c r="AX193">
        <v>11182102</v>
      </c>
      <c r="AY193">
        <v>1</v>
      </c>
      <c r="AZ193">
        <v>0</v>
      </c>
      <c r="BA193">
        <v>193</v>
      </c>
      <c r="BB193">
        <v>1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6.13452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1</v>
      </c>
      <c r="BQ193">
        <v>6.13452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1</v>
      </c>
    </row>
    <row r="194" spans="1:75" ht="12.75">
      <c r="A194">
        <f>ROW(Source!A68)</f>
        <v>68</v>
      </c>
      <c r="B194">
        <v>11182104</v>
      </c>
      <c r="C194">
        <v>11182103</v>
      </c>
      <c r="D194">
        <v>121642</v>
      </c>
      <c r="E194">
        <v>1</v>
      </c>
      <c r="F194">
        <v>1</v>
      </c>
      <c r="G194">
        <v>1</v>
      </c>
      <c r="H194">
        <v>1</v>
      </c>
      <c r="I194" t="s">
        <v>446</v>
      </c>
      <c r="K194" t="s">
        <v>447</v>
      </c>
      <c r="L194">
        <v>1369</v>
      </c>
      <c r="N194">
        <v>1013</v>
      </c>
      <c r="O194" t="s">
        <v>325</v>
      </c>
      <c r="P194" t="s">
        <v>325</v>
      </c>
      <c r="Q194">
        <v>1</v>
      </c>
      <c r="Y194">
        <v>2.784</v>
      </c>
      <c r="AA194">
        <v>0</v>
      </c>
      <c r="AB194">
        <v>0</v>
      </c>
      <c r="AC194">
        <v>0</v>
      </c>
      <c r="AD194">
        <v>49.16</v>
      </c>
      <c r="AN194">
        <v>0</v>
      </c>
      <c r="AO194">
        <v>0</v>
      </c>
      <c r="AP194">
        <v>1</v>
      </c>
      <c r="AQ194">
        <v>1</v>
      </c>
      <c r="AR194">
        <v>0</v>
      </c>
      <c r="AT194">
        <v>2.32</v>
      </c>
      <c r="AU194" t="s">
        <v>126</v>
      </c>
      <c r="AV194">
        <v>1</v>
      </c>
      <c r="AW194">
        <v>2</v>
      </c>
      <c r="AX194">
        <v>11182126</v>
      </c>
      <c r="AY194">
        <v>1</v>
      </c>
      <c r="AZ194">
        <v>0</v>
      </c>
      <c r="BA194">
        <v>194</v>
      </c>
      <c r="BB194">
        <v>1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114.05119999999998</v>
      </c>
      <c r="BN194">
        <v>2.32</v>
      </c>
      <c r="BO194">
        <v>0</v>
      </c>
      <c r="BP194">
        <v>1</v>
      </c>
      <c r="BQ194">
        <v>0</v>
      </c>
      <c r="BR194">
        <v>0</v>
      </c>
      <c r="BS194">
        <v>0</v>
      </c>
      <c r="BT194">
        <v>136.86144</v>
      </c>
      <c r="BU194">
        <v>2.784</v>
      </c>
      <c r="BV194">
        <v>0</v>
      </c>
      <c r="BW194">
        <v>1</v>
      </c>
    </row>
    <row r="195" spans="1:75" ht="12.75">
      <c r="A195">
        <f>ROW(Source!A68)</f>
        <v>68</v>
      </c>
      <c r="B195">
        <v>11182105</v>
      </c>
      <c r="C195">
        <v>11182103</v>
      </c>
      <c r="D195">
        <v>121548</v>
      </c>
      <c r="E195">
        <v>1</v>
      </c>
      <c r="F195">
        <v>1</v>
      </c>
      <c r="G195">
        <v>1</v>
      </c>
      <c r="H195">
        <v>1</v>
      </c>
      <c r="I195" t="s">
        <v>34</v>
      </c>
      <c r="K195" t="s">
        <v>326</v>
      </c>
      <c r="L195">
        <v>608254</v>
      </c>
      <c r="N195">
        <v>1013</v>
      </c>
      <c r="O195" t="s">
        <v>327</v>
      </c>
      <c r="P195" t="s">
        <v>327</v>
      </c>
      <c r="Q195">
        <v>1</v>
      </c>
      <c r="Y195">
        <v>0.012</v>
      </c>
      <c r="AA195">
        <v>0</v>
      </c>
      <c r="AB195">
        <v>0</v>
      </c>
      <c r="AC195">
        <v>0</v>
      </c>
      <c r="AD195">
        <v>0</v>
      </c>
      <c r="AN195">
        <v>0</v>
      </c>
      <c r="AO195">
        <v>0</v>
      </c>
      <c r="AP195">
        <v>1</v>
      </c>
      <c r="AQ195">
        <v>1</v>
      </c>
      <c r="AR195">
        <v>0</v>
      </c>
      <c r="AT195">
        <v>0.01</v>
      </c>
      <c r="AU195" t="s">
        <v>126</v>
      </c>
      <c r="AV195">
        <v>2</v>
      </c>
      <c r="AW195">
        <v>2</v>
      </c>
      <c r="AX195">
        <v>11182127</v>
      </c>
      <c r="AY195">
        <v>1</v>
      </c>
      <c r="AZ195">
        <v>0</v>
      </c>
      <c r="BA195">
        <v>195</v>
      </c>
      <c r="BB195">
        <v>1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0.01</v>
      </c>
      <c r="BP195">
        <v>1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0.012</v>
      </c>
      <c r="BW195">
        <v>1</v>
      </c>
    </row>
    <row r="196" spans="1:75" ht="12.75">
      <c r="A196">
        <f>ROW(Source!A68)</f>
        <v>68</v>
      </c>
      <c r="B196">
        <v>11182106</v>
      </c>
      <c r="C196">
        <v>11182103</v>
      </c>
      <c r="D196">
        <v>1466783</v>
      </c>
      <c r="E196">
        <v>1</v>
      </c>
      <c r="F196">
        <v>1</v>
      </c>
      <c r="G196">
        <v>1</v>
      </c>
      <c r="H196">
        <v>2</v>
      </c>
      <c r="I196" t="s">
        <v>328</v>
      </c>
      <c r="J196" t="s">
        <v>329</v>
      </c>
      <c r="K196" t="s">
        <v>330</v>
      </c>
      <c r="L196">
        <v>1480</v>
      </c>
      <c r="N196">
        <v>1013</v>
      </c>
      <c r="O196" t="s">
        <v>331</v>
      </c>
      <c r="P196" t="s">
        <v>332</v>
      </c>
      <c r="Q196">
        <v>1</v>
      </c>
      <c r="Y196">
        <v>0.006</v>
      </c>
      <c r="AA196">
        <v>0</v>
      </c>
      <c r="AB196">
        <v>410.67</v>
      </c>
      <c r="AC196">
        <v>66.28</v>
      </c>
      <c r="AD196">
        <v>0</v>
      </c>
      <c r="AN196">
        <v>0</v>
      </c>
      <c r="AO196">
        <v>0</v>
      </c>
      <c r="AP196">
        <v>1</v>
      </c>
      <c r="AQ196">
        <v>1</v>
      </c>
      <c r="AR196">
        <v>0</v>
      </c>
      <c r="AT196">
        <v>0.005</v>
      </c>
      <c r="AU196" t="s">
        <v>126</v>
      </c>
      <c r="AV196">
        <v>0</v>
      </c>
      <c r="AW196">
        <v>2</v>
      </c>
      <c r="AX196">
        <v>11182128</v>
      </c>
      <c r="AY196">
        <v>1</v>
      </c>
      <c r="AZ196">
        <v>0</v>
      </c>
      <c r="BA196">
        <v>196</v>
      </c>
      <c r="BB196">
        <v>1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2.05335</v>
      </c>
      <c r="BL196">
        <v>0.33140000000000003</v>
      </c>
      <c r="BM196">
        <v>0</v>
      </c>
      <c r="BN196">
        <v>0</v>
      </c>
      <c r="BO196">
        <v>0</v>
      </c>
      <c r="BP196">
        <v>1</v>
      </c>
      <c r="BQ196">
        <v>0</v>
      </c>
      <c r="BR196">
        <v>2.46402</v>
      </c>
      <c r="BS196">
        <v>0.39768000000000003</v>
      </c>
      <c r="BT196">
        <v>0</v>
      </c>
      <c r="BU196">
        <v>0</v>
      </c>
      <c r="BV196">
        <v>0</v>
      </c>
      <c r="BW196">
        <v>1</v>
      </c>
    </row>
    <row r="197" spans="1:75" ht="12.75">
      <c r="A197">
        <f>ROW(Source!A68)</f>
        <v>68</v>
      </c>
      <c r="B197">
        <v>11182107</v>
      </c>
      <c r="C197">
        <v>11182103</v>
      </c>
      <c r="D197">
        <v>1467385</v>
      </c>
      <c r="E197">
        <v>1</v>
      </c>
      <c r="F197">
        <v>1</v>
      </c>
      <c r="G197">
        <v>1</v>
      </c>
      <c r="H197">
        <v>2</v>
      </c>
      <c r="I197" t="s">
        <v>333</v>
      </c>
      <c r="J197" t="s">
        <v>334</v>
      </c>
      <c r="K197" t="s">
        <v>335</v>
      </c>
      <c r="L197">
        <v>1368</v>
      </c>
      <c r="N197">
        <v>1011</v>
      </c>
      <c r="O197" t="s">
        <v>336</v>
      </c>
      <c r="P197" t="s">
        <v>336</v>
      </c>
      <c r="Q197">
        <v>1</v>
      </c>
      <c r="Y197">
        <v>0.156</v>
      </c>
      <c r="AA197">
        <v>0</v>
      </c>
      <c r="AB197">
        <v>15.45</v>
      </c>
      <c r="AC197">
        <v>0</v>
      </c>
      <c r="AD197">
        <v>0</v>
      </c>
      <c r="AN197">
        <v>0</v>
      </c>
      <c r="AO197">
        <v>0</v>
      </c>
      <c r="AP197">
        <v>1</v>
      </c>
      <c r="AQ197">
        <v>1</v>
      </c>
      <c r="AR197">
        <v>0</v>
      </c>
      <c r="AT197">
        <v>0.13</v>
      </c>
      <c r="AU197" t="s">
        <v>126</v>
      </c>
      <c r="AV197">
        <v>0</v>
      </c>
      <c r="AW197">
        <v>2</v>
      </c>
      <c r="AX197">
        <v>11182129</v>
      </c>
      <c r="AY197">
        <v>1</v>
      </c>
      <c r="AZ197">
        <v>0</v>
      </c>
      <c r="BA197">
        <v>197</v>
      </c>
      <c r="BB197">
        <v>1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2.0085</v>
      </c>
      <c r="BL197">
        <v>0</v>
      </c>
      <c r="BM197">
        <v>0</v>
      </c>
      <c r="BN197">
        <v>0</v>
      </c>
      <c r="BO197">
        <v>0</v>
      </c>
      <c r="BP197">
        <v>1</v>
      </c>
      <c r="BQ197">
        <v>0</v>
      </c>
      <c r="BR197">
        <v>2.4101999999999997</v>
      </c>
      <c r="BS197">
        <v>0</v>
      </c>
      <c r="BT197">
        <v>0</v>
      </c>
      <c r="BU197">
        <v>0</v>
      </c>
      <c r="BV197">
        <v>0</v>
      </c>
      <c r="BW197">
        <v>1</v>
      </c>
    </row>
    <row r="198" spans="1:75" ht="12.75">
      <c r="A198">
        <f>ROW(Source!A68)</f>
        <v>68</v>
      </c>
      <c r="B198">
        <v>11182108</v>
      </c>
      <c r="C198">
        <v>11182103</v>
      </c>
      <c r="D198">
        <v>1471034</v>
      </c>
      <c r="E198">
        <v>1</v>
      </c>
      <c r="F198">
        <v>1</v>
      </c>
      <c r="G198">
        <v>1</v>
      </c>
      <c r="H198">
        <v>2</v>
      </c>
      <c r="I198" t="s">
        <v>386</v>
      </c>
      <c r="J198" t="s">
        <v>355</v>
      </c>
      <c r="K198" t="s">
        <v>387</v>
      </c>
      <c r="L198">
        <v>1480</v>
      </c>
      <c r="N198">
        <v>1013</v>
      </c>
      <c r="O198" t="s">
        <v>331</v>
      </c>
      <c r="P198" t="s">
        <v>332</v>
      </c>
      <c r="Q198">
        <v>1</v>
      </c>
      <c r="Y198">
        <v>0.048</v>
      </c>
      <c r="AA198">
        <v>0</v>
      </c>
      <c r="AB198">
        <v>4.01</v>
      </c>
      <c r="AC198">
        <v>0</v>
      </c>
      <c r="AD198">
        <v>0</v>
      </c>
      <c r="AN198">
        <v>0</v>
      </c>
      <c r="AO198">
        <v>0</v>
      </c>
      <c r="AP198">
        <v>1</v>
      </c>
      <c r="AQ198">
        <v>1</v>
      </c>
      <c r="AR198">
        <v>0</v>
      </c>
      <c r="AT198">
        <v>0.04</v>
      </c>
      <c r="AU198" t="s">
        <v>126</v>
      </c>
      <c r="AV198">
        <v>0</v>
      </c>
      <c r="AW198">
        <v>2</v>
      </c>
      <c r="AX198">
        <v>11182130</v>
      </c>
      <c r="AY198">
        <v>1</v>
      </c>
      <c r="AZ198">
        <v>0</v>
      </c>
      <c r="BA198">
        <v>198</v>
      </c>
      <c r="BB198">
        <v>1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0.1604</v>
      </c>
      <c r="BL198">
        <v>0</v>
      </c>
      <c r="BM198">
        <v>0</v>
      </c>
      <c r="BN198">
        <v>0</v>
      </c>
      <c r="BO198">
        <v>0</v>
      </c>
      <c r="BP198">
        <v>1</v>
      </c>
      <c r="BQ198">
        <v>0</v>
      </c>
      <c r="BR198">
        <v>0.19247999999999998</v>
      </c>
      <c r="BS198">
        <v>0</v>
      </c>
      <c r="BT198">
        <v>0</v>
      </c>
      <c r="BU198">
        <v>0</v>
      </c>
      <c r="BV198">
        <v>0</v>
      </c>
      <c r="BW198">
        <v>1</v>
      </c>
    </row>
    <row r="199" spans="1:75" ht="12.75">
      <c r="A199">
        <f>ROW(Source!A68)</f>
        <v>68</v>
      </c>
      <c r="B199">
        <v>11182109</v>
      </c>
      <c r="C199">
        <v>11182103</v>
      </c>
      <c r="D199">
        <v>1471455</v>
      </c>
      <c r="E199">
        <v>1</v>
      </c>
      <c r="F199">
        <v>1</v>
      </c>
      <c r="G199">
        <v>1</v>
      </c>
      <c r="H199">
        <v>2</v>
      </c>
      <c r="I199" t="s">
        <v>388</v>
      </c>
      <c r="J199" t="s">
        <v>389</v>
      </c>
      <c r="K199" t="s">
        <v>390</v>
      </c>
      <c r="L199">
        <v>1480</v>
      </c>
      <c r="N199">
        <v>1013</v>
      </c>
      <c r="O199" t="s">
        <v>331</v>
      </c>
      <c r="P199" t="s">
        <v>332</v>
      </c>
      <c r="Q199">
        <v>1</v>
      </c>
      <c r="Y199">
        <v>0.24</v>
      </c>
      <c r="AA199">
        <v>0</v>
      </c>
      <c r="AB199">
        <v>3.32</v>
      </c>
      <c r="AC199">
        <v>0</v>
      </c>
      <c r="AD199">
        <v>0</v>
      </c>
      <c r="AN199">
        <v>0</v>
      </c>
      <c r="AO199">
        <v>0</v>
      </c>
      <c r="AP199">
        <v>1</v>
      </c>
      <c r="AQ199">
        <v>1</v>
      </c>
      <c r="AR199">
        <v>0</v>
      </c>
      <c r="AT199">
        <v>0.2</v>
      </c>
      <c r="AU199" t="s">
        <v>126</v>
      </c>
      <c r="AV199">
        <v>0</v>
      </c>
      <c r="AW199">
        <v>2</v>
      </c>
      <c r="AX199">
        <v>11182131</v>
      </c>
      <c r="AY199">
        <v>1</v>
      </c>
      <c r="AZ199">
        <v>0</v>
      </c>
      <c r="BA199">
        <v>199</v>
      </c>
      <c r="BB199">
        <v>1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0.664</v>
      </c>
      <c r="BL199">
        <v>0</v>
      </c>
      <c r="BM199">
        <v>0</v>
      </c>
      <c r="BN199">
        <v>0</v>
      </c>
      <c r="BO199">
        <v>0</v>
      </c>
      <c r="BP199">
        <v>1</v>
      </c>
      <c r="BQ199">
        <v>0</v>
      </c>
      <c r="BR199">
        <v>0.7968</v>
      </c>
      <c r="BS199">
        <v>0</v>
      </c>
      <c r="BT199">
        <v>0</v>
      </c>
      <c r="BU199">
        <v>0</v>
      </c>
      <c r="BV199">
        <v>0</v>
      </c>
      <c r="BW199">
        <v>1</v>
      </c>
    </row>
    <row r="200" spans="1:75" ht="12.75">
      <c r="A200">
        <f>ROW(Source!A68)</f>
        <v>68</v>
      </c>
      <c r="B200">
        <v>11182110</v>
      </c>
      <c r="C200">
        <v>11182103</v>
      </c>
      <c r="D200">
        <v>1471982</v>
      </c>
      <c r="E200">
        <v>1</v>
      </c>
      <c r="F200">
        <v>1</v>
      </c>
      <c r="G200">
        <v>1</v>
      </c>
      <c r="H200">
        <v>2</v>
      </c>
      <c r="I200" t="s">
        <v>337</v>
      </c>
      <c r="J200" t="s">
        <v>338</v>
      </c>
      <c r="K200" t="s">
        <v>339</v>
      </c>
      <c r="L200">
        <v>1480</v>
      </c>
      <c r="N200">
        <v>1013</v>
      </c>
      <c r="O200" t="s">
        <v>331</v>
      </c>
      <c r="P200" t="s">
        <v>332</v>
      </c>
      <c r="Q200">
        <v>1</v>
      </c>
      <c r="Y200">
        <v>0.006</v>
      </c>
      <c r="AA200">
        <v>0</v>
      </c>
      <c r="AB200">
        <v>290.01</v>
      </c>
      <c r="AC200">
        <v>104.55</v>
      </c>
      <c r="AD200">
        <v>0</v>
      </c>
      <c r="AN200">
        <v>0</v>
      </c>
      <c r="AO200">
        <v>0</v>
      </c>
      <c r="AP200">
        <v>1</v>
      </c>
      <c r="AQ200">
        <v>1</v>
      </c>
      <c r="AR200">
        <v>0</v>
      </c>
      <c r="AT200">
        <v>0.005</v>
      </c>
      <c r="AU200" t="s">
        <v>126</v>
      </c>
      <c r="AV200">
        <v>0</v>
      </c>
      <c r="AW200">
        <v>2</v>
      </c>
      <c r="AX200">
        <v>11182132</v>
      </c>
      <c r="AY200">
        <v>1</v>
      </c>
      <c r="AZ200">
        <v>0</v>
      </c>
      <c r="BA200">
        <v>200</v>
      </c>
      <c r="BB200">
        <v>1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1.45005</v>
      </c>
      <c r="BL200">
        <v>0.52275</v>
      </c>
      <c r="BM200">
        <v>0</v>
      </c>
      <c r="BN200">
        <v>0</v>
      </c>
      <c r="BO200">
        <v>0</v>
      </c>
      <c r="BP200">
        <v>1</v>
      </c>
      <c r="BQ200">
        <v>0</v>
      </c>
      <c r="BR200">
        <v>1.74006</v>
      </c>
      <c r="BS200">
        <v>0.6273</v>
      </c>
      <c r="BT200">
        <v>0</v>
      </c>
      <c r="BU200">
        <v>0</v>
      </c>
      <c r="BV200">
        <v>0</v>
      </c>
      <c r="BW200">
        <v>1</v>
      </c>
    </row>
    <row r="201" spans="1:75" ht="12.75">
      <c r="A201">
        <f>ROW(Source!A68)</f>
        <v>68</v>
      </c>
      <c r="B201">
        <v>11182111</v>
      </c>
      <c r="C201">
        <v>11182103</v>
      </c>
      <c r="D201">
        <v>1404368</v>
      </c>
      <c r="E201">
        <v>1</v>
      </c>
      <c r="F201">
        <v>1</v>
      </c>
      <c r="G201">
        <v>1</v>
      </c>
      <c r="H201">
        <v>3</v>
      </c>
      <c r="I201" t="s">
        <v>340</v>
      </c>
      <c r="J201" t="s">
        <v>341</v>
      </c>
      <c r="K201" t="s">
        <v>342</v>
      </c>
      <c r="L201">
        <v>1346</v>
      </c>
      <c r="N201">
        <v>1009</v>
      </c>
      <c r="O201" t="s">
        <v>343</v>
      </c>
      <c r="P201" t="s">
        <v>343</v>
      </c>
      <c r="Q201">
        <v>1</v>
      </c>
      <c r="Y201">
        <v>0.07</v>
      </c>
      <c r="AA201">
        <v>40.04</v>
      </c>
      <c r="AB201">
        <v>0</v>
      </c>
      <c r="AC201">
        <v>0</v>
      </c>
      <c r="AD201">
        <v>0</v>
      </c>
      <c r="AN201">
        <v>0</v>
      </c>
      <c r="AO201">
        <v>0</v>
      </c>
      <c r="AP201">
        <v>1</v>
      </c>
      <c r="AQ201">
        <v>1</v>
      </c>
      <c r="AR201">
        <v>0</v>
      </c>
      <c r="AT201">
        <v>0.07</v>
      </c>
      <c r="AV201">
        <v>0</v>
      </c>
      <c r="AW201">
        <v>2</v>
      </c>
      <c r="AX201">
        <v>11182133</v>
      </c>
      <c r="AY201">
        <v>1</v>
      </c>
      <c r="AZ201">
        <v>0</v>
      </c>
      <c r="BA201">
        <v>201</v>
      </c>
      <c r="BB201">
        <v>1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2.8028000000000004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1</v>
      </c>
      <c r="BQ201">
        <v>2.8028000000000004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1</v>
      </c>
    </row>
    <row r="202" spans="1:75" ht="12.75">
      <c r="A202">
        <f>ROW(Source!A68)</f>
        <v>68</v>
      </c>
      <c r="B202">
        <v>11182112</v>
      </c>
      <c r="C202">
        <v>11182103</v>
      </c>
      <c r="D202">
        <v>1404455</v>
      </c>
      <c r="E202">
        <v>1</v>
      </c>
      <c r="F202">
        <v>1</v>
      </c>
      <c r="G202">
        <v>1</v>
      </c>
      <c r="H202">
        <v>3</v>
      </c>
      <c r="I202" t="s">
        <v>391</v>
      </c>
      <c r="J202" t="s">
        <v>392</v>
      </c>
      <c r="K202" t="s">
        <v>393</v>
      </c>
      <c r="L202">
        <v>1346</v>
      </c>
      <c r="N202">
        <v>1009</v>
      </c>
      <c r="O202" t="s">
        <v>343</v>
      </c>
      <c r="P202" t="s">
        <v>343</v>
      </c>
      <c r="Q202">
        <v>1</v>
      </c>
      <c r="Y202">
        <v>0.004</v>
      </c>
      <c r="AA202">
        <v>20.82</v>
      </c>
      <c r="AB202">
        <v>0</v>
      </c>
      <c r="AC202">
        <v>0</v>
      </c>
      <c r="AD202">
        <v>0</v>
      </c>
      <c r="AN202">
        <v>0</v>
      </c>
      <c r="AO202">
        <v>0</v>
      </c>
      <c r="AP202">
        <v>1</v>
      </c>
      <c r="AQ202">
        <v>1</v>
      </c>
      <c r="AR202">
        <v>0</v>
      </c>
      <c r="AT202">
        <v>0.004</v>
      </c>
      <c r="AV202">
        <v>0</v>
      </c>
      <c r="AW202">
        <v>2</v>
      </c>
      <c r="AX202">
        <v>11182134</v>
      </c>
      <c r="AY202">
        <v>1</v>
      </c>
      <c r="AZ202">
        <v>0</v>
      </c>
      <c r="BA202">
        <v>202</v>
      </c>
      <c r="BB202">
        <v>1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0.08328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1</v>
      </c>
      <c r="BQ202">
        <v>0.08328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1</v>
      </c>
    </row>
    <row r="203" spans="1:75" ht="12.75">
      <c r="A203">
        <f>ROW(Source!A68)</f>
        <v>68</v>
      </c>
      <c r="B203">
        <v>11182113</v>
      </c>
      <c r="C203">
        <v>11182103</v>
      </c>
      <c r="D203">
        <v>1404489</v>
      </c>
      <c r="E203">
        <v>1</v>
      </c>
      <c r="F203">
        <v>1</v>
      </c>
      <c r="G203">
        <v>1</v>
      </c>
      <c r="H203">
        <v>3</v>
      </c>
      <c r="I203" t="s">
        <v>344</v>
      </c>
      <c r="J203" t="s">
        <v>345</v>
      </c>
      <c r="K203" t="s">
        <v>346</v>
      </c>
      <c r="L203">
        <v>1346</v>
      </c>
      <c r="N203">
        <v>1009</v>
      </c>
      <c r="O203" t="s">
        <v>343</v>
      </c>
      <c r="P203" t="s">
        <v>343</v>
      </c>
      <c r="Q203">
        <v>1</v>
      </c>
      <c r="Y203">
        <v>0.38</v>
      </c>
      <c r="AA203">
        <v>22.6</v>
      </c>
      <c r="AB203">
        <v>0</v>
      </c>
      <c r="AC203">
        <v>0</v>
      </c>
      <c r="AD203">
        <v>0</v>
      </c>
      <c r="AN203">
        <v>0</v>
      </c>
      <c r="AO203">
        <v>0</v>
      </c>
      <c r="AP203">
        <v>1</v>
      </c>
      <c r="AQ203">
        <v>1</v>
      </c>
      <c r="AR203">
        <v>0</v>
      </c>
      <c r="AT203">
        <v>0.38</v>
      </c>
      <c r="AV203">
        <v>0</v>
      </c>
      <c r="AW203">
        <v>2</v>
      </c>
      <c r="AX203">
        <v>11182135</v>
      </c>
      <c r="AY203">
        <v>1</v>
      </c>
      <c r="AZ203">
        <v>0</v>
      </c>
      <c r="BA203">
        <v>203</v>
      </c>
      <c r="BB203">
        <v>1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8.588000000000001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1</v>
      </c>
      <c r="BQ203">
        <v>8.588000000000001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1</v>
      </c>
    </row>
    <row r="204" spans="1:75" ht="12.75">
      <c r="A204">
        <f>ROW(Source!A68)</f>
        <v>68</v>
      </c>
      <c r="B204">
        <v>11182114</v>
      </c>
      <c r="C204">
        <v>11182103</v>
      </c>
      <c r="D204">
        <v>1405092</v>
      </c>
      <c r="E204">
        <v>1</v>
      </c>
      <c r="F204">
        <v>1</v>
      </c>
      <c r="G204">
        <v>1</v>
      </c>
      <c r="H204">
        <v>3</v>
      </c>
      <c r="I204" t="s">
        <v>394</v>
      </c>
      <c r="J204" t="s">
        <v>395</v>
      </c>
      <c r="K204" t="s">
        <v>396</v>
      </c>
      <c r="L204">
        <v>1358</v>
      </c>
      <c r="N204">
        <v>1010</v>
      </c>
      <c r="O204" t="s">
        <v>230</v>
      </c>
      <c r="P204" t="s">
        <v>230</v>
      </c>
      <c r="Q204">
        <v>10</v>
      </c>
      <c r="Y204">
        <v>1.22</v>
      </c>
      <c r="AA204">
        <v>10</v>
      </c>
      <c r="AB204">
        <v>0</v>
      </c>
      <c r="AC204">
        <v>0</v>
      </c>
      <c r="AD204">
        <v>0</v>
      </c>
      <c r="AN204">
        <v>2</v>
      </c>
      <c r="AO204">
        <v>0</v>
      </c>
      <c r="AP204">
        <v>1</v>
      </c>
      <c r="AQ204">
        <v>1</v>
      </c>
      <c r="AR204">
        <v>0</v>
      </c>
      <c r="AT204">
        <v>1.22</v>
      </c>
      <c r="AV204">
        <v>0</v>
      </c>
      <c r="AW204">
        <v>2</v>
      </c>
      <c r="AX204">
        <v>11182136</v>
      </c>
      <c r="AY204">
        <v>1</v>
      </c>
      <c r="AZ204">
        <v>0</v>
      </c>
      <c r="BA204">
        <v>204</v>
      </c>
      <c r="BB204">
        <v>1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12.2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1</v>
      </c>
      <c r="BQ204">
        <v>12.2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1</v>
      </c>
    </row>
    <row r="205" spans="1:75" ht="12.75">
      <c r="A205">
        <f>ROW(Source!A68)</f>
        <v>68</v>
      </c>
      <c r="B205">
        <v>11182115</v>
      </c>
      <c r="C205">
        <v>11182103</v>
      </c>
      <c r="D205">
        <v>1405109</v>
      </c>
      <c r="E205">
        <v>1</v>
      </c>
      <c r="F205">
        <v>1</v>
      </c>
      <c r="G205">
        <v>1</v>
      </c>
      <c r="H205">
        <v>3</v>
      </c>
      <c r="I205" t="s">
        <v>357</v>
      </c>
      <c r="J205" t="s">
        <v>358</v>
      </c>
      <c r="K205" t="s">
        <v>359</v>
      </c>
      <c r="L205">
        <v>1355</v>
      </c>
      <c r="N205">
        <v>1010</v>
      </c>
      <c r="O205" t="s">
        <v>66</v>
      </c>
      <c r="P205" t="s">
        <v>66</v>
      </c>
      <c r="Q205">
        <v>100</v>
      </c>
      <c r="Y205">
        <v>0.014</v>
      </c>
      <c r="AA205">
        <v>206.3</v>
      </c>
      <c r="AB205">
        <v>0</v>
      </c>
      <c r="AC205">
        <v>0</v>
      </c>
      <c r="AD205">
        <v>0</v>
      </c>
      <c r="AN205">
        <v>2</v>
      </c>
      <c r="AO205">
        <v>0</v>
      </c>
      <c r="AP205">
        <v>1</v>
      </c>
      <c r="AQ205">
        <v>1</v>
      </c>
      <c r="AR205">
        <v>0</v>
      </c>
      <c r="AT205">
        <v>0.014</v>
      </c>
      <c r="AV205">
        <v>0</v>
      </c>
      <c r="AW205">
        <v>2</v>
      </c>
      <c r="AX205">
        <v>11182137</v>
      </c>
      <c r="AY205">
        <v>1</v>
      </c>
      <c r="AZ205">
        <v>0</v>
      </c>
      <c r="BA205">
        <v>205</v>
      </c>
      <c r="BB205">
        <v>1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2.8882000000000003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1</v>
      </c>
      <c r="BQ205">
        <v>2.8882000000000003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1</v>
      </c>
    </row>
    <row r="206" spans="1:75" ht="12.75">
      <c r="A206">
        <f>ROW(Source!A68)</f>
        <v>68</v>
      </c>
      <c r="B206">
        <v>11182116</v>
      </c>
      <c r="C206">
        <v>11182103</v>
      </c>
      <c r="D206">
        <v>1405125</v>
      </c>
      <c r="E206">
        <v>1</v>
      </c>
      <c r="F206">
        <v>1</v>
      </c>
      <c r="G206">
        <v>1</v>
      </c>
      <c r="H206">
        <v>3</v>
      </c>
      <c r="I206" t="s">
        <v>397</v>
      </c>
      <c r="J206" t="s">
        <v>398</v>
      </c>
      <c r="K206" t="s">
        <v>399</v>
      </c>
      <c r="L206">
        <v>1358</v>
      </c>
      <c r="N206">
        <v>1010</v>
      </c>
      <c r="O206" t="s">
        <v>230</v>
      </c>
      <c r="P206" t="s">
        <v>230</v>
      </c>
      <c r="Q206">
        <v>10</v>
      </c>
      <c r="Y206">
        <v>1.22</v>
      </c>
      <c r="AA206">
        <v>8</v>
      </c>
      <c r="AB206">
        <v>0</v>
      </c>
      <c r="AC206">
        <v>0</v>
      </c>
      <c r="AD206">
        <v>0</v>
      </c>
      <c r="AN206">
        <v>2</v>
      </c>
      <c r="AO206">
        <v>0</v>
      </c>
      <c r="AP206">
        <v>1</v>
      </c>
      <c r="AQ206">
        <v>1</v>
      </c>
      <c r="AR206">
        <v>0</v>
      </c>
      <c r="AT206">
        <v>1.22</v>
      </c>
      <c r="AV206">
        <v>0</v>
      </c>
      <c r="AW206">
        <v>2</v>
      </c>
      <c r="AX206">
        <v>11182138</v>
      </c>
      <c r="AY206">
        <v>1</v>
      </c>
      <c r="AZ206">
        <v>0</v>
      </c>
      <c r="BA206">
        <v>206</v>
      </c>
      <c r="BB206">
        <v>1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9.76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1</v>
      </c>
      <c r="BQ206">
        <v>9.76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1</v>
      </c>
    </row>
    <row r="207" spans="1:75" ht="12.75">
      <c r="A207">
        <f>ROW(Source!A68)</f>
        <v>68</v>
      </c>
      <c r="B207">
        <v>11182117</v>
      </c>
      <c r="C207">
        <v>11182103</v>
      </c>
      <c r="D207">
        <v>1405744</v>
      </c>
      <c r="E207">
        <v>1</v>
      </c>
      <c r="F207">
        <v>1</v>
      </c>
      <c r="G207">
        <v>1</v>
      </c>
      <c r="H207">
        <v>3</v>
      </c>
      <c r="I207" t="s">
        <v>400</v>
      </c>
      <c r="J207" t="s">
        <v>401</v>
      </c>
      <c r="K207" t="s">
        <v>402</v>
      </c>
      <c r="L207">
        <v>1346</v>
      </c>
      <c r="N207">
        <v>1009</v>
      </c>
      <c r="O207" t="s">
        <v>343</v>
      </c>
      <c r="P207" t="s">
        <v>343</v>
      </c>
      <c r="Q207">
        <v>1</v>
      </c>
      <c r="Y207">
        <v>0.014</v>
      </c>
      <c r="AA207">
        <v>60</v>
      </c>
      <c r="AB207">
        <v>0</v>
      </c>
      <c r="AC207">
        <v>0</v>
      </c>
      <c r="AD207">
        <v>0</v>
      </c>
      <c r="AN207">
        <v>2</v>
      </c>
      <c r="AO207">
        <v>0</v>
      </c>
      <c r="AP207">
        <v>1</v>
      </c>
      <c r="AQ207">
        <v>1</v>
      </c>
      <c r="AR207">
        <v>0</v>
      </c>
      <c r="AT207">
        <v>0.014</v>
      </c>
      <c r="AV207">
        <v>0</v>
      </c>
      <c r="AW207">
        <v>2</v>
      </c>
      <c r="AX207">
        <v>11182139</v>
      </c>
      <c r="AY207">
        <v>1</v>
      </c>
      <c r="AZ207">
        <v>0</v>
      </c>
      <c r="BA207">
        <v>207</v>
      </c>
      <c r="BB207">
        <v>1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0.84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1</v>
      </c>
      <c r="BQ207">
        <v>0.84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1</v>
      </c>
    </row>
    <row r="208" spans="1:75" ht="12.75">
      <c r="A208">
        <f>ROW(Source!A68)</f>
        <v>68</v>
      </c>
      <c r="B208">
        <v>11182118</v>
      </c>
      <c r="C208">
        <v>11182103</v>
      </c>
      <c r="D208">
        <v>1405803</v>
      </c>
      <c r="E208">
        <v>1</v>
      </c>
      <c r="F208">
        <v>1</v>
      </c>
      <c r="G208">
        <v>1</v>
      </c>
      <c r="H208">
        <v>3</v>
      </c>
      <c r="I208" t="s">
        <v>347</v>
      </c>
      <c r="J208" t="s">
        <v>348</v>
      </c>
      <c r="K208" t="s">
        <v>349</v>
      </c>
      <c r="L208">
        <v>1346</v>
      </c>
      <c r="N208">
        <v>1009</v>
      </c>
      <c r="O208" t="s">
        <v>343</v>
      </c>
      <c r="P208" t="s">
        <v>343</v>
      </c>
      <c r="Q208">
        <v>1</v>
      </c>
      <c r="Y208">
        <v>0.047</v>
      </c>
      <c r="AA208">
        <v>41.07</v>
      </c>
      <c r="AB208">
        <v>0</v>
      </c>
      <c r="AC208">
        <v>0</v>
      </c>
      <c r="AD208">
        <v>0</v>
      </c>
      <c r="AN208">
        <v>2</v>
      </c>
      <c r="AO208">
        <v>0</v>
      </c>
      <c r="AP208">
        <v>1</v>
      </c>
      <c r="AQ208">
        <v>1</v>
      </c>
      <c r="AR208">
        <v>0</v>
      </c>
      <c r="AT208">
        <v>0.047</v>
      </c>
      <c r="AV208">
        <v>0</v>
      </c>
      <c r="AW208">
        <v>2</v>
      </c>
      <c r="AX208">
        <v>11182140</v>
      </c>
      <c r="AY208">
        <v>1</v>
      </c>
      <c r="AZ208">
        <v>0</v>
      </c>
      <c r="BA208">
        <v>208</v>
      </c>
      <c r="BB208">
        <v>1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1.93029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1</v>
      </c>
      <c r="BQ208">
        <v>1.93029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1</v>
      </c>
    </row>
    <row r="209" spans="1:75" ht="12.75">
      <c r="A209">
        <f>ROW(Source!A68)</f>
        <v>68</v>
      </c>
      <c r="B209">
        <v>11182119</v>
      </c>
      <c r="C209">
        <v>11182103</v>
      </c>
      <c r="D209">
        <v>1423458</v>
      </c>
      <c r="E209">
        <v>1</v>
      </c>
      <c r="F209">
        <v>1</v>
      </c>
      <c r="G209">
        <v>1</v>
      </c>
      <c r="H209">
        <v>3</v>
      </c>
      <c r="I209" t="s">
        <v>350</v>
      </c>
      <c r="J209" t="s">
        <v>351</v>
      </c>
      <c r="K209" t="s">
        <v>352</v>
      </c>
      <c r="L209">
        <v>1348</v>
      </c>
      <c r="N209">
        <v>1009</v>
      </c>
      <c r="O209" t="s">
        <v>353</v>
      </c>
      <c r="P209" t="s">
        <v>353</v>
      </c>
      <c r="Q209">
        <v>1000</v>
      </c>
      <c r="Y209">
        <v>0.002</v>
      </c>
      <c r="AA209">
        <v>18175.85</v>
      </c>
      <c r="AB209">
        <v>0</v>
      </c>
      <c r="AC209">
        <v>0</v>
      </c>
      <c r="AD209">
        <v>0</v>
      </c>
      <c r="AN209">
        <v>2</v>
      </c>
      <c r="AO209">
        <v>0</v>
      </c>
      <c r="AP209">
        <v>1</v>
      </c>
      <c r="AQ209">
        <v>1</v>
      </c>
      <c r="AR209">
        <v>0</v>
      </c>
      <c r="AT209">
        <v>0.002</v>
      </c>
      <c r="AV209">
        <v>0</v>
      </c>
      <c r="AW209">
        <v>2</v>
      </c>
      <c r="AX209">
        <v>11182141</v>
      </c>
      <c r="AY209">
        <v>1</v>
      </c>
      <c r="AZ209">
        <v>0</v>
      </c>
      <c r="BA209">
        <v>209</v>
      </c>
      <c r="BB209">
        <v>1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36.3517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1</v>
      </c>
      <c r="BQ209">
        <v>36.3517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1</v>
      </c>
    </row>
    <row r="210" spans="1:75" ht="12.75">
      <c r="A210">
        <f>ROW(Source!A68)</f>
        <v>68</v>
      </c>
      <c r="B210">
        <v>11182120</v>
      </c>
      <c r="C210">
        <v>11182103</v>
      </c>
      <c r="D210">
        <v>1444118</v>
      </c>
      <c r="E210">
        <v>1</v>
      </c>
      <c r="F210">
        <v>1</v>
      </c>
      <c r="G210">
        <v>1</v>
      </c>
      <c r="H210">
        <v>3</v>
      </c>
      <c r="I210" t="s">
        <v>403</v>
      </c>
      <c r="J210" t="s">
        <v>404</v>
      </c>
      <c r="K210" t="s">
        <v>405</v>
      </c>
      <c r="L210">
        <v>1354</v>
      </c>
      <c r="N210">
        <v>1010</v>
      </c>
      <c r="O210" t="s">
        <v>24</v>
      </c>
      <c r="P210" t="s">
        <v>24</v>
      </c>
      <c r="Q210">
        <v>1</v>
      </c>
      <c r="Y210">
        <v>6.1</v>
      </c>
      <c r="AA210">
        <v>33.49</v>
      </c>
      <c r="AB210">
        <v>0</v>
      </c>
      <c r="AC210">
        <v>0</v>
      </c>
      <c r="AD210">
        <v>0</v>
      </c>
      <c r="AN210">
        <v>2</v>
      </c>
      <c r="AO210">
        <v>0</v>
      </c>
      <c r="AP210">
        <v>1</v>
      </c>
      <c r="AQ210">
        <v>1</v>
      </c>
      <c r="AR210">
        <v>0</v>
      </c>
      <c r="AT210">
        <v>6.1</v>
      </c>
      <c r="AV210">
        <v>0</v>
      </c>
      <c r="AW210">
        <v>2</v>
      </c>
      <c r="AX210">
        <v>11182142</v>
      </c>
      <c r="AY210">
        <v>1</v>
      </c>
      <c r="AZ210">
        <v>0</v>
      </c>
      <c r="BA210">
        <v>210</v>
      </c>
      <c r="BB210">
        <v>1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204.289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1</v>
      </c>
      <c r="BQ210">
        <v>204.289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1</v>
      </c>
    </row>
    <row r="211" spans="1:75" ht="12.75">
      <c r="A211">
        <f>ROW(Source!A68)</f>
        <v>68</v>
      </c>
      <c r="B211">
        <v>11182121</v>
      </c>
      <c r="C211">
        <v>11182103</v>
      </c>
      <c r="D211">
        <v>1444144</v>
      </c>
      <c r="E211">
        <v>1</v>
      </c>
      <c r="F211">
        <v>1</v>
      </c>
      <c r="G211">
        <v>1</v>
      </c>
      <c r="H211">
        <v>3</v>
      </c>
      <c r="I211" t="s">
        <v>363</v>
      </c>
      <c r="J211" t="s">
        <v>364</v>
      </c>
      <c r="K211" t="s">
        <v>365</v>
      </c>
      <c r="L211">
        <v>1354</v>
      </c>
      <c r="N211">
        <v>1010</v>
      </c>
      <c r="O211" t="s">
        <v>24</v>
      </c>
      <c r="P211" t="s">
        <v>24</v>
      </c>
      <c r="Q211">
        <v>1</v>
      </c>
      <c r="Y211">
        <v>1</v>
      </c>
      <c r="AA211">
        <v>38.86</v>
      </c>
      <c r="AB211">
        <v>0</v>
      </c>
      <c r="AC211">
        <v>0</v>
      </c>
      <c r="AD211">
        <v>0</v>
      </c>
      <c r="AN211">
        <v>2</v>
      </c>
      <c r="AO211">
        <v>0</v>
      </c>
      <c r="AP211">
        <v>1</v>
      </c>
      <c r="AQ211">
        <v>1</v>
      </c>
      <c r="AR211">
        <v>0</v>
      </c>
      <c r="AT211">
        <v>1</v>
      </c>
      <c r="AV211">
        <v>0</v>
      </c>
      <c r="AW211">
        <v>2</v>
      </c>
      <c r="AX211">
        <v>11182143</v>
      </c>
      <c r="AY211">
        <v>1</v>
      </c>
      <c r="AZ211">
        <v>0</v>
      </c>
      <c r="BA211">
        <v>211</v>
      </c>
      <c r="BB211">
        <v>1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38.86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1</v>
      </c>
      <c r="BQ211">
        <v>38.86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1</v>
      </c>
    </row>
    <row r="212" spans="1:75" ht="12.75">
      <c r="A212">
        <f>ROW(Source!A68)</f>
        <v>68</v>
      </c>
      <c r="B212">
        <v>11182122</v>
      </c>
      <c r="C212">
        <v>11182103</v>
      </c>
      <c r="D212">
        <v>1444364</v>
      </c>
      <c r="E212">
        <v>1</v>
      </c>
      <c r="F212">
        <v>1</v>
      </c>
      <c r="G212">
        <v>1</v>
      </c>
      <c r="H212">
        <v>3</v>
      </c>
      <c r="I212" t="s">
        <v>369</v>
      </c>
      <c r="J212" t="s">
        <v>370</v>
      </c>
      <c r="K212" t="s">
        <v>371</v>
      </c>
      <c r="L212">
        <v>1355</v>
      </c>
      <c r="N212">
        <v>1010</v>
      </c>
      <c r="O212" t="s">
        <v>66</v>
      </c>
      <c r="P212" t="s">
        <v>66</v>
      </c>
      <c r="Q212">
        <v>100</v>
      </c>
      <c r="Y212">
        <v>0.02</v>
      </c>
      <c r="AA212">
        <v>42</v>
      </c>
      <c r="AB212">
        <v>0</v>
      </c>
      <c r="AC212">
        <v>0</v>
      </c>
      <c r="AD212">
        <v>0</v>
      </c>
      <c r="AN212">
        <v>2</v>
      </c>
      <c r="AO212">
        <v>0</v>
      </c>
      <c r="AP212">
        <v>1</v>
      </c>
      <c r="AQ212">
        <v>1</v>
      </c>
      <c r="AR212">
        <v>0</v>
      </c>
      <c r="AT212">
        <v>0.02</v>
      </c>
      <c r="AV212">
        <v>0</v>
      </c>
      <c r="AW212">
        <v>2</v>
      </c>
      <c r="AX212">
        <v>11182144</v>
      </c>
      <c r="AY212">
        <v>1</v>
      </c>
      <c r="AZ212">
        <v>0</v>
      </c>
      <c r="BA212">
        <v>212</v>
      </c>
      <c r="BB212">
        <v>1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0.84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1</v>
      </c>
      <c r="BQ212">
        <v>0.84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1</v>
      </c>
    </row>
    <row r="213" spans="1:75" ht="12.75">
      <c r="A213">
        <f>ROW(Source!A68)</f>
        <v>68</v>
      </c>
      <c r="B213">
        <v>11182123</v>
      </c>
      <c r="C213">
        <v>11182103</v>
      </c>
      <c r="D213">
        <v>1444415</v>
      </c>
      <c r="E213">
        <v>1</v>
      </c>
      <c r="F213">
        <v>1</v>
      </c>
      <c r="G213">
        <v>1</v>
      </c>
      <c r="H213">
        <v>3</v>
      </c>
      <c r="I213" t="s">
        <v>406</v>
      </c>
      <c r="J213" t="s">
        <v>407</v>
      </c>
      <c r="K213" t="s">
        <v>408</v>
      </c>
      <c r="L213">
        <v>1346</v>
      </c>
      <c r="N213">
        <v>1009</v>
      </c>
      <c r="O213" t="s">
        <v>343</v>
      </c>
      <c r="P213" t="s">
        <v>343</v>
      </c>
      <c r="Q213">
        <v>1</v>
      </c>
      <c r="Y213">
        <v>0.002</v>
      </c>
      <c r="AA213">
        <v>193.68</v>
      </c>
      <c r="AB213">
        <v>0</v>
      </c>
      <c r="AC213">
        <v>0</v>
      </c>
      <c r="AD213">
        <v>0</v>
      </c>
      <c r="AN213">
        <v>2</v>
      </c>
      <c r="AO213">
        <v>0</v>
      </c>
      <c r="AP213">
        <v>1</v>
      </c>
      <c r="AQ213">
        <v>1</v>
      </c>
      <c r="AR213">
        <v>0</v>
      </c>
      <c r="AT213">
        <v>0.002</v>
      </c>
      <c r="AV213">
        <v>0</v>
      </c>
      <c r="AW213">
        <v>2</v>
      </c>
      <c r="AX213">
        <v>11182145</v>
      </c>
      <c r="AY213">
        <v>1</v>
      </c>
      <c r="AZ213">
        <v>0</v>
      </c>
      <c r="BA213">
        <v>213</v>
      </c>
      <c r="BB213">
        <v>1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0.38736000000000004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1</v>
      </c>
      <c r="BQ213">
        <v>0.38736000000000004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1</v>
      </c>
    </row>
    <row r="214" spans="1:75" ht="12.75">
      <c r="A214">
        <f>ROW(Source!A68)</f>
        <v>68</v>
      </c>
      <c r="B214">
        <v>11182124</v>
      </c>
      <c r="C214">
        <v>11182103</v>
      </c>
      <c r="D214">
        <v>1458777</v>
      </c>
      <c r="E214">
        <v>1</v>
      </c>
      <c r="F214">
        <v>1</v>
      </c>
      <c r="G214">
        <v>1</v>
      </c>
      <c r="H214">
        <v>3</v>
      </c>
      <c r="I214" t="s">
        <v>409</v>
      </c>
      <c r="J214" t="s">
        <v>410</v>
      </c>
      <c r="K214" t="s">
        <v>411</v>
      </c>
      <c r="L214">
        <v>1346</v>
      </c>
      <c r="N214">
        <v>1009</v>
      </c>
      <c r="O214" t="s">
        <v>343</v>
      </c>
      <c r="P214" t="s">
        <v>343</v>
      </c>
      <c r="Q214">
        <v>1</v>
      </c>
      <c r="Y214">
        <v>0.009</v>
      </c>
      <c r="AA214">
        <v>151.36</v>
      </c>
      <c r="AB214">
        <v>0</v>
      </c>
      <c r="AC214">
        <v>0</v>
      </c>
      <c r="AD214">
        <v>0</v>
      </c>
      <c r="AN214">
        <v>2</v>
      </c>
      <c r="AO214">
        <v>0</v>
      </c>
      <c r="AP214">
        <v>1</v>
      </c>
      <c r="AQ214">
        <v>1</v>
      </c>
      <c r="AR214">
        <v>0</v>
      </c>
      <c r="AT214">
        <v>0.009</v>
      </c>
      <c r="AV214">
        <v>0</v>
      </c>
      <c r="AW214">
        <v>2</v>
      </c>
      <c r="AX214">
        <v>11182146</v>
      </c>
      <c r="AY214">
        <v>1</v>
      </c>
      <c r="AZ214">
        <v>0</v>
      </c>
      <c r="BA214">
        <v>214</v>
      </c>
      <c r="BB214">
        <v>1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1.3622400000000001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1</v>
      </c>
      <c r="BQ214">
        <v>1.3622400000000001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1</v>
      </c>
    </row>
    <row r="215" spans="1:75" ht="12.75">
      <c r="A215">
        <f>ROW(Source!A68)</f>
        <v>68</v>
      </c>
      <c r="B215">
        <v>11182125</v>
      </c>
      <c r="C215">
        <v>11182103</v>
      </c>
      <c r="D215">
        <v>1459071</v>
      </c>
      <c r="E215">
        <v>1</v>
      </c>
      <c r="F215">
        <v>1</v>
      </c>
      <c r="G215">
        <v>1</v>
      </c>
      <c r="H215">
        <v>3</v>
      </c>
      <c r="I215" t="s">
        <v>372</v>
      </c>
      <c r="J215" t="s">
        <v>373</v>
      </c>
      <c r="K215" t="s">
        <v>374</v>
      </c>
      <c r="L215">
        <v>1346</v>
      </c>
      <c r="N215">
        <v>1009</v>
      </c>
      <c r="O215" t="s">
        <v>343</v>
      </c>
      <c r="P215" t="s">
        <v>343</v>
      </c>
      <c r="Q215">
        <v>1</v>
      </c>
      <c r="Y215">
        <v>0.036</v>
      </c>
      <c r="AA215">
        <v>146.06</v>
      </c>
      <c r="AB215">
        <v>0</v>
      </c>
      <c r="AC215">
        <v>0</v>
      </c>
      <c r="AD215">
        <v>0</v>
      </c>
      <c r="AN215">
        <v>0</v>
      </c>
      <c r="AO215">
        <v>0</v>
      </c>
      <c r="AP215">
        <v>1</v>
      </c>
      <c r="AQ215">
        <v>1</v>
      </c>
      <c r="AR215">
        <v>0</v>
      </c>
      <c r="AT215">
        <v>0.036</v>
      </c>
      <c r="AV215">
        <v>0</v>
      </c>
      <c r="AW215">
        <v>2</v>
      </c>
      <c r="AX215">
        <v>11182147</v>
      </c>
      <c r="AY215">
        <v>1</v>
      </c>
      <c r="AZ215">
        <v>0</v>
      </c>
      <c r="BA215">
        <v>215</v>
      </c>
      <c r="BB215">
        <v>1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5.258159999999999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1</v>
      </c>
      <c r="BQ215">
        <v>5.258159999999999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1</v>
      </c>
    </row>
    <row r="216" spans="1:75" ht="12.75">
      <c r="A216">
        <f>ROW(Source!A69)</f>
        <v>69</v>
      </c>
      <c r="B216">
        <v>11182149</v>
      </c>
      <c r="C216">
        <v>11182148</v>
      </c>
      <c r="D216">
        <v>121642</v>
      </c>
      <c r="E216">
        <v>1</v>
      </c>
      <c r="F216">
        <v>1</v>
      </c>
      <c r="G216">
        <v>1</v>
      </c>
      <c r="H216">
        <v>1</v>
      </c>
      <c r="I216" t="s">
        <v>446</v>
      </c>
      <c r="K216" t="s">
        <v>447</v>
      </c>
      <c r="L216">
        <v>1369</v>
      </c>
      <c r="N216">
        <v>1013</v>
      </c>
      <c r="O216" t="s">
        <v>325</v>
      </c>
      <c r="P216" t="s">
        <v>325</v>
      </c>
      <c r="Q216">
        <v>1</v>
      </c>
      <c r="Y216">
        <v>1.8719999999999999</v>
      </c>
      <c r="AA216">
        <v>0</v>
      </c>
      <c r="AB216">
        <v>0</v>
      </c>
      <c r="AC216">
        <v>0</v>
      </c>
      <c r="AD216">
        <v>49.16</v>
      </c>
      <c r="AN216">
        <v>0</v>
      </c>
      <c r="AO216">
        <v>0</v>
      </c>
      <c r="AP216">
        <v>1</v>
      </c>
      <c r="AQ216">
        <v>1</v>
      </c>
      <c r="AR216">
        <v>0</v>
      </c>
      <c r="AT216">
        <v>1.56</v>
      </c>
      <c r="AU216" t="s">
        <v>126</v>
      </c>
      <c r="AV216">
        <v>1</v>
      </c>
      <c r="AW216">
        <v>2</v>
      </c>
      <c r="AX216">
        <v>11182170</v>
      </c>
      <c r="AY216">
        <v>1</v>
      </c>
      <c r="AZ216">
        <v>0</v>
      </c>
      <c r="BA216">
        <v>216</v>
      </c>
      <c r="BB216">
        <v>1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76.6896</v>
      </c>
      <c r="BN216">
        <v>1.56</v>
      </c>
      <c r="BO216">
        <v>0</v>
      </c>
      <c r="BP216">
        <v>1</v>
      </c>
      <c r="BQ216">
        <v>0</v>
      </c>
      <c r="BR216">
        <v>0</v>
      </c>
      <c r="BS216">
        <v>0</v>
      </c>
      <c r="BT216">
        <v>92.02751999999998</v>
      </c>
      <c r="BU216">
        <v>1.8719999999999999</v>
      </c>
      <c r="BV216">
        <v>0</v>
      </c>
      <c r="BW216">
        <v>1</v>
      </c>
    </row>
    <row r="217" spans="1:75" ht="12.75">
      <c r="A217">
        <f>ROW(Source!A69)</f>
        <v>69</v>
      </c>
      <c r="B217">
        <v>11182150</v>
      </c>
      <c r="C217">
        <v>11182148</v>
      </c>
      <c r="D217">
        <v>121548</v>
      </c>
      <c r="E217">
        <v>1</v>
      </c>
      <c r="F217">
        <v>1</v>
      </c>
      <c r="G217">
        <v>1</v>
      </c>
      <c r="H217">
        <v>1</v>
      </c>
      <c r="I217" t="s">
        <v>34</v>
      </c>
      <c r="K217" t="s">
        <v>326</v>
      </c>
      <c r="L217">
        <v>608254</v>
      </c>
      <c r="N217">
        <v>1013</v>
      </c>
      <c r="O217" t="s">
        <v>327</v>
      </c>
      <c r="P217" t="s">
        <v>327</v>
      </c>
      <c r="Q217">
        <v>1</v>
      </c>
      <c r="Y217">
        <v>0.0048</v>
      </c>
      <c r="AA217">
        <v>0</v>
      </c>
      <c r="AB217">
        <v>0</v>
      </c>
      <c r="AC217">
        <v>0</v>
      </c>
      <c r="AD217">
        <v>0</v>
      </c>
      <c r="AN217">
        <v>0</v>
      </c>
      <c r="AO217">
        <v>0</v>
      </c>
      <c r="AP217">
        <v>1</v>
      </c>
      <c r="AQ217">
        <v>1</v>
      </c>
      <c r="AR217">
        <v>0</v>
      </c>
      <c r="AT217">
        <v>0.004</v>
      </c>
      <c r="AU217" t="s">
        <v>126</v>
      </c>
      <c r="AV217">
        <v>2</v>
      </c>
      <c r="AW217">
        <v>2</v>
      </c>
      <c r="AX217">
        <v>11182171</v>
      </c>
      <c r="AY217">
        <v>1</v>
      </c>
      <c r="AZ217">
        <v>0</v>
      </c>
      <c r="BA217">
        <v>217</v>
      </c>
      <c r="BB217">
        <v>1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0.004</v>
      </c>
      <c r="BP217">
        <v>1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0.0048</v>
      </c>
      <c r="BW217">
        <v>1</v>
      </c>
    </row>
    <row r="218" spans="1:75" ht="12.75">
      <c r="A218">
        <f>ROW(Source!A69)</f>
        <v>69</v>
      </c>
      <c r="B218">
        <v>11182151</v>
      </c>
      <c r="C218">
        <v>11182148</v>
      </c>
      <c r="D218">
        <v>1466783</v>
      </c>
      <c r="E218">
        <v>1</v>
      </c>
      <c r="F218">
        <v>1</v>
      </c>
      <c r="G218">
        <v>1</v>
      </c>
      <c r="H218">
        <v>2</v>
      </c>
      <c r="I218" t="s">
        <v>328</v>
      </c>
      <c r="J218" t="s">
        <v>329</v>
      </c>
      <c r="K218" t="s">
        <v>330</v>
      </c>
      <c r="L218">
        <v>1480</v>
      </c>
      <c r="N218">
        <v>1013</v>
      </c>
      <c r="O218" t="s">
        <v>331</v>
      </c>
      <c r="P218" t="s">
        <v>332</v>
      </c>
      <c r="Q218">
        <v>1</v>
      </c>
      <c r="Y218">
        <v>0.0024</v>
      </c>
      <c r="AA218">
        <v>0</v>
      </c>
      <c r="AB218">
        <v>410.67</v>
      </c>
      <c r="AC218">
        <v>66.28</v>
      </c>
      <c r="AD218">
        <v>0</v>
      </c>
      <c r="AN218">
        <v>0</v>
      </c>
      <c r="AO218">
        <v>0</v>
      </c>
      <c r="AP218">
        <v>1</v>
      </c>
      <c r="AQ218">
        <v>1</v>
      </c>
      <c r="AR218">
        <v>0</v>
      </c>
      <c r="AT218">
        <v>0.002</v>
      </c>
      <c r="AU218" t="s">
        <v>126</v>
      </c>
      <c r="AV218">
        <v>0</v>
      </c>
      <c r="AW218">
        <v>2</v>
      </c>
      <c r="AX218">
        <v>11182172</v>
      </c>
      <c r="AY218">
        <v>1</v>
      </c>
      <c r="AZ218">
        <v>0</v>
      </c>
      <c r="BA218">
        <v>218</v>
      </c>
      <c r="BB218">
        <v>1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0.8213400000000001</v>
      </c>
      <c r="BL218">
        <v>0.13256</v>
      </c>
      <c r="BM218">
        <v>0</v>
      </c>
      <c r="BN218">
        <v>0</v>
      </c>
      <c r="BO218">
        <v>0</v>
      </c>
      <c r="BP218">
        <v>1</v>
      </c>
      <c r="BQ218">
        <v>0</v>
      </c>
      <c r="BR218">
        <v>0.9856079999999999</v>
      </c>
      <c r="BS218">
        <v>0.159072</v>
      </c>
      <c r="BT218">
        <v>0</v>
      </c>
      <c r="BU218">
        <v>0</v>
      </c>
      <c r="BV218">
        <v>0</v>
      </c>
      <c r="BW218">
        <v>1</v>
      </c>
    </row>
    <row r="219" spans="1:75" ht="12.75">
      <c r="A219">
        <f>ROW(Source!A69)</f>
        <v>69</v>
      </c>
      <c r="B219">
        <v>11182152</v>
      </c>
      <c r="C219">
        <v>11182148</v>
      </c>
      <c r="D219">
        <v>1467385</v>
      </c>
      <c r="E219">
        <v>1</v>
      </c>
      <c r="F219">
        <v>1</v>
      </c>
      <c r="G219">
        <v>1</v>
      </c>
      <c r="H219">
        <v>2</v>
      </c>
      <c r="I219" t="s">
        <v>333</v>
      </c>
      <c r="J219" t="s">
        <v>334</v>
      </c>
      <c r="K219" t="s">
        <v>335</v>
      </c>
      <c r="L219">
        <v>1368</v>
      </c>
      <c r="N219">
        <v>1011</v>
      </c>
      <c r="O219" t="s">
        <v>336</v>
      </c>
      <c r="P219" t="s">
        <v>336</v>
      </c>
      <c r="Q219">
        <v>1</v>
      </c>
      <c r="Y219">
        <v>0.156</v>
      </c>
      <c r="AA219">
        <v>0</v>
      </c>
      <c r="AB219">
        <v>15.45</v>
      </c>
      <c r="AC219">
        <v>0</v>
      </c>
      <c r="AD219">
        <v>0</v>
      </c>
      <c r="AN219">
        <v>0</v>
      </c>
      <c r="AO219">
        <v>0</v>
      </c>
      <c r="AP219">
        <v>1</v>
      </c>
      <c r="AQ219">
        <v>1</v>
      </c>
      <c r="AR219">
        <v>0</v>
      </c>
      <c r="AT219">
        <v>0.13</v>
      </c>
      <c r="AU219" t="s">
        <v>126</v>
      </c>
      <c r="AV219">
        <v>0</v>
      </c>
      <c r="AW219">
        <v>2</v>
      </c>
      <c r="AX219">
        <v>11182173</v>
      </c>
      <c r="AY219">
        <v>1</v>
      </c>
      <c r="AZ219">
        <v>0</v>
      </c>
      <c r="BA219">
        <v>219</v>
      </c>
      <c r="BB219">
        <v>1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2.0085</v>
      </c>
      <c r="BL219">
        <v>0</v>
      </c>
      <c r="BM219">
        <v>0</v>
      </c>
      <c r="BN219">
        <v>0</v>
      </c>
      <c r="BO219">
        <v>0</v>
      </c>
      <c r="BP219">
        <v>1</v>
      </c>
      <c r="BQ219">
        <v>0</v>
      </c>
      <c r="BR219">
        <v>2.4101999999999997</v>
      </c>
      <c r="BS219">
        <v>0</v>
      </c>
      <c r="BT219">
        <v>0</v>
      </c>
      <c r="BU219">
        <v>0</v>
      </c>
      <c r="BV219">
        <v>0</v>
      </c>
      <c r="BW219">
        <v>1</v>
      </c>
    </row>
    <row r="220" spans="1:75" ht="12.75">
      <c r="A220">
        <f>ROW(Source!A69)</f>
        <v>69</v>
      </c>
      <c r="B220">
        <v>11182153</v>
      </c>
      <c r="C220">
        <v>11182148</v>
      </c>
      <c r="D220">
        <v>1471034</v>
      </c>
      <c r="E220">
        <v>1</v>
      </c>
      <c r="F220">
        <v>1</v>
      </c>
      <c r="G220">
        <v>1</v>
      </c>
      <c r="H220">
        <v>2</v>
      </c>
      <c r="I220" t="s">
        <v>386</v>
      </c>
      <c r="J220" t="s">
        <v>355</v>
      </c>
      <c r="K220" t="s">
        <v>387</v>
      </c>
      <c r="L220">
        <v>1480</v>
      </c>
      <c r="N220">
        <v>1013</v>
      </c>
      <c r="O220" t="s">
        <v>331</v>
      </c>
      <c r="P220" t="s">
        <v>332</v>
      </c>
      <c r="Q220">
        <v>1</v>
      </c>
      <c r="Y220">
        <v>0.048</v>
      </c>
      <c r="AA220">
        <v>0</v>
      </c>
      <c r="AB220">
        <v>4.01</v>
      </c>
      <c r="AC220">
        <v>0</v>
      </c>
      <c r="AD220">
        <v>0</v>
      </c>
      <c r="AN220">
        <v>0</v>
      </c>
      <c r="AO220">
        <v>0</v>
      </c>
      <c r="AP220">
        <v>1</v>
      </c>
      <c r="AQ220">
        <v>1</v>
      </c>
      <c r="AR220">
        <v>0</v>
      </c>
      <c r="AT220">
        <v>0.04</v>
      </c>
      <c r="AU220" t="s">
        <v>126</v>
      </c>
      <c r="AV220">
        <v>0</v>
      </c>
      <c r="AW220">
        <v>2</v>
      </c>
      <c r="AX220">
        <v>11182174</v>
      </c>
      <c r="AY220">
        <v>1</v>
      </c>
      <c r="AZ220">
        <v>0</v>
      </c>
      <c r="BA220">
        <v>220</v>
      </c>
      <c r="BB220">
        <v>1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0.1604</v>
      </c>
      <c r="BL220">
        <v>0</v>
      </c>
      <c r="BM220">
        <v>0</v>
      </c>
      <c r="BN220">
        <v>0</v>
      </c>
      <c r="BO220">
        <v>0</v>
      </c>
      <c r="BP220">
        <v>1</v>
      </c>
      <c r="BQ220">
        <v>0</v>
      </c>
      <c r="BR220">
        <v>0.19247999999999998</v>
      </c>
      <c r="BS220">
        <v>0</v>
      </c>
      <c r="BT220">
        <v>0</v>
      </c>
      <c r="BU220">
        <v>0</v>
      </c>
      <c r="BV220">
        <v>0</v>
      </c>
      <c r="BW220">
        <v>1</v>
      </c>
    </row>
    <row r="221" spans="1:75" ht="12.75">
      <c r="A221">
        <f>ROW(Source!A69)</f>
        <v>69</v>
      </c>
      <c r="B221">
        <v>11182154</v>
      </c>
      <c r="C221">
        <v>11182148</v>
      </c>
      <c r="D221">
        <v>1471982</v>
      </c>
      <c r="E221">
        <v>1</v>
      </c>
      <c r="F221">
        <v>1</v>
      </c>
      <c r="G221">
        <v>1</v>
      </c>
      <c r="H221">
        <v>2</v>
      </c>
      <c r="I221" t="s">
        <v>337</v>
      </c>
      <c r="J221" t="s">
        <v>338</v>
      </c>
      <c r="K221" t="s">
        <v>339</v>
      </c>
      <c r="L221">
        <v>1480</v>
      </c>
      <c r="N221">
        <v>1013</v>
      </c>
      <c r="O221" t="s">
        <v>331</v>
      </c>
      <c r="P221" t="s">
        <v>332</v>
      </c>
      <c r="Q221">
        <v>1</v>
      </c>
      <c r="Y221">
        <v>0.0024</v>
      </c>
      <c r="AA221">
        <v>0</v>
      </c>
      <c r="AB221">
        <v>290.01</v>
      </c>
      <c r="AC221">
        <v>104.55</v>
      </c>
      <c r="AD221">
        <v>0</v>
      </c>
      <c r="AN221">
        <v>0</v>
      </c>
      <c r="AO221">
        <v>0</v>
      </c>
      <c r="AP221">
        <v>1</v>
      </c>
      <c r="AQ221">
        <v>1</v>
      </c>
      <c r="AR221">
        <v>0</v>
      </c>
      <c r="AT221">
        <v>0.002</v>
      </c>
      <c r="AU221" t="s">
        <v>126</v>
      </c>
      <c r="AV221">
        <v>0</v>
      </c>
      <c r="AW221">
        <v>2</v>
      </c>
      <c r="AX221">
        <v>11182175</v>
      </c>
      <c r="AY221">
        <v>1</v>
      </c>
      <c r="AZ221">
        <v>0</v>
      </c>
      <c r="BA221">
        <v>221</v>
      </c>
      <c r="BB221">
        <v>1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0.58002</v>
      </c>
      <c r="BL221">
        <v>0.2091</v>
      </c>
      <c r="BM221">
        <v>0</v>
      </c>
      <c r="BN221">
        <v>0</v>
      </c>
      <c r="BO221">
        <v>0</v>
      </c>
      <c r="BP221">
        <v>1</v>
      </c>
      <c r="BQ221">
        <v>0</v>
      </c>
      <c r="BR221">
        <v>0.6960239999999999</v>
      </c>
      <c r="BS221">
        <v>0.25092</v>
      </c>
      <c r="BT221">
        <v>0</v>
      </c>
      <c r="BU221">
        <v>0</v>
      </c>
      <c r="BV221">
        <v>0</v>
      </c>
      <c r="BW221">
        <v>1</v>
      </c>
    </row>
    <row r="222" spans="1:75" ht="12.75">
      <c r="A222">
        <f>ROW(Source!A69)</f>
        <v>69</v>
      </c>
      <c r="B222">
        <v>11182155</v>
      </c>
      <c r="C222">
        <v>11182148</v>
      </c>
      <c r="D222">
        <v>1404368</v>
      </c>
      <c r="E222">
        <v>1</v>
      </c>
      <c r="F222">
        <v>1</v>
      </c>
      <c r="G222">
        <v>1</v>
      </c>
      <c r="H222">
        <v>3</v>
      </c>
      <c r="I222" t="s">
        <v>340</v>
      </c>
      <c r="J222" t="s">
        <v>341</v>
      </c>
      <c r="K222" t="s">
        <v>342</v>
      </c>
      <c r="L222">
        <v>1346</v>
      </c>
      <c r="N222">
        <v>1009</v>
      </c>
      <c r="O222" t="s">
        <v>343</v>
      </c>
      <c r="P222" t="s">
        <v>343</v>
      </c>
      <c r="Q222">
        <v>1</v>
      </c>
      <c r="Y222">
        <v>0.07</v>
      </c>
      <c r="AA222">
        <v>40.04</v>
      </c>
      <c r="AB222">
        <v>0</v>
      </c>
      <c r="AC222">
        <v>0</v>
      </c>
      <c r="AD222">
        <v>0</v>
      </c>
      <c r="AN222">
        <v>0</v>
      </c>
      <c r="AO222">
        <v>0</v>
      </c>
      <c r="AP222">
        <v>1</v>
      </c>
      <c r="AQ222">
        <v>1</v>
      </c>
      <c r="AR222">
        <v>0</v>
      </c>
      <c r="AT222">
        <v>0.07</v>
      </c>
      <c r="AV222">
        <v>0</v>
      </c>
      <c r="AW222">
        <v>2</v>
      </c>
      <c r="AX222">
        <v>11182176</v>
      </c>
      <c r="AY222">
        <v>1</v>
      </c>
      <c r="AZ222">
        <v>0</v>
      </c>
      <c r="BA222">
        <v>222</v>
      </c>
      <c r="BB222">
        <v>1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2.8028000000000004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1</v>
      </c>
      <c r="BQ222">
        <v>2.8028000000000004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1</v>
      </c>
    </row>
    <row r="223" spans="1:75" ht="12.75">
      <c r="A223">
        <f>ROW(Source!A69)</f>
        <v>69</v>
      </c>
      <c r="B223">
        <v>11182156</v>
      </c>
      <c r="C223">
        <v>11182148</v>
      </c>
      <c r="D223">
        <v>1404455</v>
      </c>
      <c r="E223">
        <v>1</v>
      </c>
      <c r="F223">
        <v>1</v>
      </c>
      <c r="G223">
        <v>1</v>
      </c>
      <c r="H223">
        <v>3</v>
      </c>
      <c r="I223" t="s">
        <v>391</v>
      </c>
      <c r="J223" t="s">
        <v>392</v>
      </c>
      <c r="K223" t="s">
        <v>393</v>
      </c>
      <c r="L223">
        <v>1346</v>
      </c>
      <c r="N223">
        <v>1009</v>
      </c>
      <c r="O223" t="s">
        <v>343</v>
      </c>
      <c r="P223" t="s">
        <v>343</v>
      </c>
      <c r="Q223">
        <v>1</v>
      </c>
      <c r="Y223">
        <v>0.001</v>
      </c>
      <c r="AA223">
        <v>20.82</v>
      </c>
      <c r="AB223">
        <v>0</v>
      </c>
      <c r="AC223">
        <v>0</v>
      </c>
      <c r="AD223">
        <v>0</v>
      </c>
      <c r="AN223">
        <v>0</v>
      </c>
      <c r="AO223">
        <v>0</v>
      </c>
      <c r="AP223">
        <v>1</v>
      </c>
      <c r="AQ223">
        <v>1</v>
      </c>
      <c r="AR223">
        <v>0</v>
      </c>
      <c r="AT223">
        <v>0.001</v>
      </c>
      <c r="AV223">
        <v>0</v>
      </c>
      <c r="AW223">
        <v>2</v>
      </c>
      <c r="AX223">
        <v>11182177</v>
      </c>
      <c r="AY223">
        <v>1</v>
      </c>
      <c r="AZ223">
        <v>0</v>
      </c>
      <c r="BA223">
        <v>223</v>
      </c>
      <c r="BB223">
        <v>1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0.02082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1</v>
      </c>
      <c r="BQ223">
        <v>0.02082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1</v>
      </c>
    </row>
    <row r="224" spans="1:75" ht="12.75">
      <c r="A224">
        <f>ROW(Source!A69)</f>
        <v>69</v>
      </c>
      <c r="B224">
        <v>11182157</v>
      </c>
      <c r="C224">
        <v>11182148</v>
      </c>
      <c r="D224">
        <v>1404489</v>
      </c>
      <c r="E224">
        <v>1</v>
      </c>
      <c r="F224">
        <v>1</v>
      </c>
      <c r="G224">
        <v>1</v>
      </c>
      <c r="H224">
        <v>3</v>
      </c>
      <c r="I224" t="s">
        <v>344</v>
      </c>
      <c r="J224" t="s">
        <v>345</v>
      </c>
      <c r="K224" t="s">
        <v>346</v>
      </c>
      <c r="L224">
        <v>1346</v>
      </c>
      <c r="N224">
        <v>1009</v>
      </c>
      <c r="O224" t="s">
        <v>343</v>
      </c>
      <c r="P224" t="s">
        <v>343</v>
      </c>
      <c r="Q224">
        <v>1</v>
      </c>
      <c r="Y224">
        <v>0.049</v>
      </c>
      <c r="AA224">
        <v>22.6</v>
      </c>
      <c r="AB224">
        <v>0</v>
      </c>
      <c r="AC224">
        <v>0</v>
      </c>
      <c r="AD224">
        <v>0</v>
      </c>
      <c r="AN224">
        <v>0</v>
      </c>
      <c r="AO224">
        <v>0</v>
      </c>
      <c r="AP224">
        <v>1</v>
      </c>
      <c r="AQ224">
        <v>1</v>
      </c>
      <c r="AR224">
        <v>0</v>
      </c>
      <c r="AT224">
        <v>0.049</v>
      </c>
      <c r="AV224">
        <v>0</v>
      </c>
      <c r="AW224">
        <v>2</v>
      </c>
      <c r="AX224">
        <v>11182178</v>
      </c>
      <c r="AY224">
        <v>1</v>
      </c>
      <c r="AZ224">
        <v>0</v>
      </c>
      <c r="BA224">
        <v>224</v>
      </c>
      <c r="BB224">
        <v>1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1.1074000000000002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1</v>
      </c>
      <c r="BQ224">
        <v>1.1074000000000002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1</v>
      </c>
    </row>
    <row r="225" spans="1:75" ht="12.75">
      <c r="A225">
        <f>ROW(Source!A69)</f>
        <v>69</v>
      </c>
      <c r="B225">
        <v>11182158</v>
      </c>
      <c r="C225">
        <v>11182148</v>
      </c>
      <c r="D225">
        <v>1405092</v>
      </c>
      <c r="E225">
        <v>1</v>
      </c>
      <c r="F225">
        <v>1</v>
      </c>
      <c r="G225">
        <v>1</v>
      </c>
      <c r="H225">
        <v>3</v>
      </c>
      <c r="I225" t="s">
        <v>394</v>
      </c>
      <c r="J225" t="s">
        <v>395</v>
      </c>
      <c r="K225" t="s">
        <v>396</v>
      </c>
      <c r="L225">
        <v>1358</v>
      </c>
      <c r="N225">
        <v>1010</v>
      </c>
      <c r="O225" t="s">
        <v>230</v>
      </c>
      <c r="P225" t="s">
        <v>230</v>
      </c>
      <c r="Q225">
        <v>10</v>
      </c>
      <c r="Y225">
        <v>1.22</v>
      </c>
      <c r="AA225">
        <v>10</v>
      </c>
      <c r="AB225">
        <v>0</v>
      </c>
      <c r="AC225">
        <v>0</v>
      </c>
      <c r="AD225">
        <v>0</v>
      </c>
      <c r="AN225">
        <v>2</v>
      </c>
      <c r="AO225">
        <v>0</v>
      </c>
      <c r="AP225">
        <v>1</v>
      </c>
      <c r="AQ225">
        <v>1</v>
      </c>
      <c r="AR225">
        <v>0</v>
      </c>
      <c r="AT225">
        <v>1.22</v>
      </c>
      <c r="AV225">
        <v>0</v>
      </c>
      <c r="AW225">
        <v>2</v>
      </c>
      <c r="AX225">
        <v>11182179</v>
      </c>
      <c r="AY225">
        <v>1</v>
      </c>
      <c r="AZ225">
        <v>0</v>
      </c>
      <c r="BA225">
        <v>225</v>
      </c>
      <c r="BB225">
        <v>1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12.2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1</v>
      </c>
      <c r="BQ225">
        <v>12.2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1</v>
      </c>
    </row>
    <row r="226" spans="1:75" ht="12.75">
      <c r="A226">
        <f>ROW(Source!A69)</f>
        <v>69</v>
      </c>
      <c r="B226">
        <v>11182159</v>
      </c>
      <c r="C226">
        <v>11182148</v>
      </c>
      <c r="D226">
        <v>1405109</v>
      </c>
      <c r="E226">
        <v>1</v>
      </c>
      <c r="F226">
        <v>1</v>
      </c>
      <c r="G226">
        <v>1</v>
      </c>
      <c r="H226">
        <v>3</v>
      </c>
      <c r="I226" t="s">
        <v>357</v>
      </c>
      <c r="J226" t="s">
        <v>358</v>
      </c>
      <c r="K226" t="s">
        <v>359</v>
      </c>
      <c r="L226">
        <v>1355</v>
      </c>
      <c r="N226">
        <v>1010</v>
      </c>
      <c r="O226" t="s">
        <v>66</v>
      </c>
      <c r="P226" t="s">
        <v>66</v>
      </c>
      <c r="Q226">
        <v>100</v>
      </c>
      <c r="Y226">
        <v>0.014</v>
      </c>
      <c r="AA226">
        <v>206.3</v>
      </c>
      <c r="AB226">
        <v>0</v>
      </c>
      <c r="AC226">
        <v>0</v>
      </c>
      <c r="AD226">
        <v>0</v>
      </c>
      <c r="AN226">
        <v>2</v>
      </c>
      <c r="AO226">
        <v>0</v>
      </c>
      <c r="AP226">
        <v>1</v>
      </c>
      <c r="AQ226">
        <v>1</v>
      </c>
      <c r="AR226">
        <v>0</v>
      </c>
      <c r="AT226">
        <v>0.014</v>
      </c>
      <c r="AV226">
        <v>0</v>
      </c>
      <c r="AW226">
        <v>2</v>
      </c>
      <c r="AX226">
        <v>11182180</v>
      </c>
      <c r="AY226">
        <v>1</v>
      </c>
      <c r="AZ226">
        <v>0</v>
      </c>
      <c r="BA226">
        <v>226</v>
      </c>
      <c r="BB226">
        <v>1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2.8882000000000003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1</v>
      </c>
      <c r="BQ226">
        <v>2.8882000000000003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1</v>
      </c>
    </row>
    <row r="227" spans="1:75" ht="12.75">
      <c r="A227">
        <f>ROW(Source!A69)</f>
        <v>69</v>
      </c>
      <c r="B227">
        <v>11182160</v>
      </c>
      <c r="C227">
        <v>11182148</v>
      </c>
      <c r="D227">
        <v>1405125</v>
      </c>
      <c r="E227">
        <v>1</v>
      </c>
      <c r="F227">
        <v>1</v>
      </c>
      <c r="G227">
        <v>1</v>
      </c>
      <c r="H227">
        <v>3</v>
      </c>
      <c r="I227" t="s">
        <v>397</v>
      </c>
      <c r="J227" t="s">
        <v>398</v>
      </c>
      <c r="K227" t="s">
        <v>399</v>
      </c>
      <c r="L227">
        <v>1358</v>
      </c>
      <c r="N227">
        <v>1010</v>
      </c>
      <c r="O227" t="s">
        <v>230</v>
      </c>
      <c r="P227" t="s">
        <v>230</v>
      </c>
      <c r="Q227">
        <v>10</v>
      </c>
      <c r="Y227">
        <v>1.22</v>
      </c>
      <c r="AA227">
        <v>8</v>
      </c>
      <c r="AB227">
        <v>0</v>
      </c>
      <c r="AC227">
        <v>0</v>
      </c>
      <c r="AD227">
        <v>0</v>
      </c>
      <c r="AN227">
        <v>2</v>
      </c>
      <c r="AO227">
        <v>0</v>
      </c>
      <c r="AP227">
        <v>1</v>
      </c>
      <c r="AQ227">
        <v>1</v>
      </c>
      <c r="AR227">
        <v>0</v>
      </c>
      <c r="AT227">
        <v>1.22</v>
      </c>
      <c r="AV227">
        <v>0</v>
      </c>
      <c r="AW227">
        <v>2</v>
      </c>
      <c r="AX227">
        <v>11182181</v>
      </c>
      <c r="AY227">
        <v>1</v>
      </c>
      <c r="AZ227">
        <v>0</v>
      </c>
      <c r="BA227">
        <v>227</v>
      </c>
      <c r="BB227">
        <v>1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9.76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1</v>
      </c>
      <c r="BQ227">
        <v>9.76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1</v>
      </c>
    </row>
    <row r="228" spans="1:75" ht="12.75">
      <c r="A228">
        <f>ROW(Source!A69)</f>
        <v>69</v>
      </c>
      <c r="B228">
        <v>11182161</v>
      </c>
      <c r="C228">
        <v>11182148</v>
      </c>
      <c r="D228">
        <v>1405744</v>
      </c>
      <c r="E228">
        <v>1</v>
      </c>
      <c r="F228">
        <v>1</v>
      </c>
      <c r="G228">
        <v>1</v>
      </c>
      <c r="H228">
        <v>3</v>
      </c>
      <c r="I228" t="s">
        <v>400</v>
      </c>
      <c r="J228" t="s">
        <v>401</v>
      </c>
      <c r="K228" t="s">
        <v>402</v>
      </c>
      <c r="L228">
        <v>1346</v>
      </c>
      <c r="N228">
        <v>1009</v>
      </c>
      <c r="O228" t="s">
        <v>343</v>
      </c>
      <c r="P228" t="s">
        <v>343</v>
      </c>
      <c r="Q228">
        <v>1</v>
      </c>
      <c r="Y228">
        <v>0.006</v>
      </c>
      <c r="AA228">
        <v>60</v>
      </c>
      <c r="AB228">
        <v>0</v>
      </c>
      <c r="AC228">
        <v>0</v>
      </c>
      <c r="AD228">
        <v>0</v>
      </c>
      <c r="AN228">
        <v>2</v>
      </c>
      <c r="AO228">
        <v>0</v>
      </c>
      <c r="AP228">
        <v>1</v>
      </c>
      <c r="AQ228">
        <v>1</v>
      </c>
      <c r="AR228">
        <v>0</v>
      </c>
      <c r="AT228">
        <v>0.006</v>
      </c>
      <c r="AV228">
        <v>0</v>
      </c>
      <c r="AW228">
        <v>2</v>
      </c>
      <c r="AX228">
        <v>11182182</v>
      </c>
      <c r="AY228">
        <v>1</v>
      </c>
      <c r="AZ228">
        <v>0</v>
      </c>
      <c r="BA228">
        <v>228</v>
      </c>
      <c r="BB228">
        <v>1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0.36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1</v>
      </c>
      <c r="BQ228">
        <v>0.36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1</v>
      </c>
    </row>
    <row r="229" spans="1:75" ht="12.75">
      <c r="A229">
        <f>ROW(Source!A69)</f>
        <v>69</v>
      </c>
      <c r="B229">
        <v>11182162</v>
      </c>
      <c r="C229">
        <v>11182148</v>
      </c>
      <c r="D229">
        <v>1405803</v>
      </c>
      <c r="E229">
        <v>1</v>
      </c>
      <c r="F229">
        <v>1</v>
      </c>
      <c r="G229">
        <v>1</v>
      </c>
      <c r="H229">
        <v>3</v>
      </c>
      <c r="I229" t="s">
        <v>347</v>
      </c>
      <c r="J229" t="s">
        <v>348</v>
      </c>
      <c r="K229" t="s">
        <v>349</v>
      </c>
      <c r="L229">
        <v>1346</v>
      </c>
      <c r="N229">
        <v>1009</v>
      </c>
      <c r="O229" t="s">
        <v>343</v>
      </c>
      <c r="P229" t="s">
        <v>343</v>
      </c>
      <c r="Q229">
        <v>1</v>
      </c>
      <c r="Y229">
        <v>0.036</v>
      </c>
      <c r="AA229">
        <v>41.07</v>
      </c>
      <c r="AB229">
        <v>0</v>
      </c>
      <c r="AC229">
        <v>0</v>
      </c>
      <c r="AD229">
        <v>0</v>
      </c>
      <c r="AN229">
        <v>2</v>
      </c>
      <c r="AO229">
        <v>0</v>
      </c>
      <c r="AP229">
        <v>1</v>
      </c>
      <c r="AQ229">
        <v>1</v>
      </c>
      <c r="AR229">
        <v>0</v>
      </c>
      <c r="AT229">
        <v>0.036</v>
      </c>
      <c r="AV229">
        <v>0</v>
      </c>
      <c r="AW229">
        <v>2</v>
      </c>
      <c r="AX229">
        <v>11182183</v>
      </c>
      <c r="AY229">
        <v>1</v>
      </c>
      <c r="AZ229">
        <v>0</v>
      </c>
      <c r="BA229">
        <v>229</v>
      </c>
      <c r="BB229">
        <v>1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1.4785199999999998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1</v>
      </c>
      <c r="BQ229">
        <v>1.4785199999999998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1</v>
      </c>
    </row>
    <row r="230" spans="1:75" ht="12.75">
      <c r="A230">
        <f>ROW(Source!A69)</f>
        <v>69</v>
      </c>
      <c r="B230">
        <v>11182163</v>
      </c>
      <c r="C230">
        <v>11182148</v>
      </c>
      <c r="D230">
        <v>1423458</v>
      </c>
      <c r="E230">
        <v>1</v>
      </c>
      <c r="F230">
        <v>1</v>
      </c>
      <c r="G230">
        <v>1</v>
      </c>
      <c r="H230">
        <v>3</v>
      </c>
      <c r="I230" t="s">
        <v>350</v>
      </c>
      <c r="J230" t="s">
        <v>351</v>
      </c>
      <c r="K230" t="s">
        <v>352</v>
      </c>
      <c r="L230">
        <v>1348</v>
      </c>
      <c r="N230">
        <v>1009</v>
      </c>
      <c r="O230" t="s">
        <v>353</v>
      </c>
      <c r="P230" t="s">
        <v>353</v>
      </c>
      <c r="Q230">
        <v>1000</v>
      </c>
      <c r="Y230">
        <v>0.001</v>
      </c>
      <c r="AA230">
        <v>18175.85</v>
      </c>
      <c r="AB230">
        <v>0</v>
      </c>
      <c r="AC230">
        <v>0</v>
      </c>
      <c r="AD230">
        <v>0</v>
      </c>
      <c r="AN230">
        <v>2</v>
      </c>
      <c r="AO230">
        <v>0</v>
      </c>
      <c r="AP230">
        <v>1</v>
      </c>
      <c r="AQ230">
        <v>1</v>
      </c>
      <c r="AR230">
        <v>0</v>
      </c>
      <c r="AT230">
        <v>0.001</v>
      </c>
      <c r="AV230">
        <v>0</v>
      </c>
      <c r="AW230">
        <v>2</v>
      </c>
      <c r="AX230">
        <v>11182184</v>
      </c>
      <c r="AY230">
        <v>1</v>
      </c>
      <c r="AZ230">
        <v>0</v>
      </c>
      <c r="BA230">
        <v>230</v>
      </c>
      <c r="BB230">
        <v>1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18.17585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1</v>
      </c>
      <c r="BQ230">
        <v>18.17585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1</v>
      </c>
    </row>
    <row r="231" spans="1:75" ht="12.75">
      <c r="A231">
        <f>ROW(Source!A69)</f>
        <v>69</v>
      </c>
      <c r="B231">
        <v>11182164</v>
      </c>
      <c r="C231">
        <v>11182148</v>
      </c>
      <c r="D231">
        <v>1444118</v>
      </c>
      <c r="E231">
        <v>1</v>
      </c>
      <c r="F231">
        <v>1</v>
      </c>
      <c r="G231">
        <v>1</v>
      </c>
      <c r="H231">
        <v>3</v>
      </c>
      <c r="I231" t="s">
        <v>403</v>
      </c>
      <c r="J231" t="s">
        <v>404</v>
      </c>
      <c r="K231" t="s">
        <v>405</v>
      </c>
      <c r="L231">
        <v>1354</v>
      </c>
      <c r="N231">
        <v>1010</v>
      </c>
      <c r="O231" t="s">
        <v>24</v>
      </c>
      <c r="P231" t="s">
        <v>24</v>
      </c>
      <c r="Q231">
        <v>1</v>
      </c>
      <c r="Y231">
        <v>6.1</v>
      </c>
      <c r="AA231">
        <v>33.49</v>
      </c>
      <c r="AB231">
        <v>0</v>
      </c>
      <c r="AC231">
        <v>0</v>
      </c>
      <c r="AD231">
        <v>0</v>
      </c>
      <c r="AN231">
        <v>2</v>
      </c>
      <c r="AO231">
        <v>0</v>
      </c>
      <c r="AP231">
        <v>1</v>
      </c>
      <c r="AQ231">
        <v>1</v>
      </c>
      <c r="AR231">
        <v>0</v>
      </c>
      <c r="AT231">
        <v>6.1</v>
      </c>
      <c r="AV231">
        <v>0</v>
      </c>
      <c r="AW231">
        <v>2</v>
      </c>
      <c r="AX231">
        <v>11182185</v>
      </c>
      <c r="AY231">
        <v>1</v>
      </c>
      <c r="AZ231">
        <v>0</v>
      </c>
      <c r="BA231">
        <v>231</v>
      </c>
      <c r="BB231">
        <v>1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204.289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204.289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1</v>
      </c>
    </row>
    <row r="232" spans="1:75" ht="12.75">
      <c r="A232">
        <f>ROW(Source!A69)</f>
        <v>69</v>
      </c>
      <c r="B232">
        <v>11182165</v>
      </c>
      <c r="C232">
        <v>11182148</v>
      </c>
      <c r="D232">
        <v>1444144</v>
      </c>
      <c r="E232">
        <v>1</v>
      </c>
      <c r="F232">
        <v>1</v>
      </c>
      <c r="G232">
        <v>1</v>
      </c>
      <c r="H232">
        <v>3</v>
      </c>
      <c r="I232" t="s">
        <v>363</v>
      </c>
      <c r="J232" t="s">
        <v>364</v>
      </c>
      <c r="K232" t="s">
        <v>365</v>
      </c>
      <c r="L232">
        <v>1354</v>
      </c>
      <c r="N232">
        <v>1010</v>
      </c>
      <c r="O232" t="s">
        <v>24</v>
      </c>
      <c r="P232" t="s">
        <v>24</v>
      </c>
      <c r="Q232">
        <v>1</v>
      </c>
      <c r="Y232">
        <v>1</v>
      </c>
      <c r="AA232">
        <v>38.86</v>
      </c>
      <c r="AB232">
        <v>0</v>
      </c>
      <c r="AC232">
        <v>0</v>
      </c>
      <c r="AD232">
        <v>0</v>
      </c>
      <c r="AN232">
        <v>2</v>
      </c>
      <c r="AO232">
        <v>0</v>
      </c>
      <c r="AP232">
        <v>1</v>
      </c>
      <c r="AQ232">
        <v>1</v>
      </c>
      <c r="AR232">
        <v>0</v>
      </c>
      <c r="AT232">
        <v>1</v>
      </c>
      <c r="AV232">
        <v>0</v>
      </c>
      <c r="AW232">
        <v>2</v>
      </c>
      <c r="AX232">
        <v>11182186</v>
      </c>
      <c r="AY232">
        <v>1</v>
      </c>
      <c r="AZ232">
        <v>0</v>
      </c>
      <c r="BA232">
        <v>232</v>
      </c>
      <c r="BB232">
        <v>1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38.86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1</v>
      </c>
      <c r="BQ232">
        <v>38.86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1</v>
      </c>
    </row>
    <row r="233" spans="1:75" ht="12.75">
      <c r="A233">
        <f>ROW(Source!A69)</f>
        <v>69</v>
      </c>
      <c r="B233">
        <v>11182166</v>
      </c>
      <c r="C233">
        <v>11182148</v>
      </c>
      <c r="D233">
        <v>1444364</v>
      </c>
      <c r="E233">
        <v>1</v>
      </c>
      <c r="F233">
        <v>1</v>
      </c>
      <c r="G233">
        <v>1</v>
      </c>
      <c r="H233">
        <v>3</v>
      </c>
      <c r="I233" t="s">
        <v>369</v>
      </c>
      <c r="J233" t="s">
        <v>370</v>
      </c>
      <c r="K233" t="s">
        <v>371</v>
      </c>
      <c r="L233">
        <v>1355</v>
      </c>
      <c r="N233">
        <v>1010</v>
      </c>
      <c r="O233" t="s">
        <v>66</v>
      </c>
      <c r="P233" t="s">
        <v>66</v>
      </c>
      <c r="Q233">
        <v>100</v>
      </c>
      <c r="Y233">
        <v>0.02</v>
      </c>
      <c r="AA233">
        <v>42</v>
      </c>
      <c r="AB233">
        <v>0</v>
      </c>
      <c r="AC233">
        <v>0</v>
      </c>
      <c r="AD233">
        <v>0</v>
      </c>
      <c r="AN233">
        <v>2</v>
      </c>
      <c r="AO233">
        <v>0</v>
      </c>
      <c r="AP233">
        <v>1</v>
      </c>
      <c r="AQ233">
        <v>1</v>
      </c>
      <c r="AR233">
        <v>0</v>
      </c>
      <c r="AT233">
        <v>0.02</v>
      </c>
      <c r="AV233">
        <v>0</v>
      </c>
      <c r="AW233">
        <v>2</v>
      </c>
      <c r="AX233">
        <v>11182187</v>
      </c>
      <c r="AY233">
        <v>1</v>
      </c>
      <c r="AZ233">
        <v>0</v>
      </c>
      <c r="BA233">
        <v>233</v>
      </c>
      <c r="BB233">
        <v>1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0.84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1</v>
      </c>
      <c r="BQ233">
        <v>0.84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1</v>
      </c>
    </row>
    <row r="234" spans="1:75" ht="12.75">
      <c r="A234">
        <f>ROW(Source!A69)</f>
        <v>69</v>
      </c>
      <c r="B234">
        <v>11182167</v>
      </c>
      <c r="C234">
        <v>11182148</v>
      </c>
      <c r="D234">
        <v>1444415</v>
      </c>
      <c r="E234">
        <v>1</v>
      </c>
      <c r="F234">
        <v>1</v>
      </c>
      <c r="G234">
        <v>1</v>
      </c>
      <c r="H234">
        <v>3</v>
      </c>
      <c r="I234" t="s">
        <v>406</v>
      </c>
      <c r="J234" t="s">
        <v>407</v>
      </c>
      <c r="K234" t="s">
        <v>408</v>
      </c>
      <c r="L234">
        <v>1346</v>
      </c>
      <c r="N234">
        <v>1009</v>
      </c>
      <c r="O234" t="s">
        <v>343</v>
      </c>
      <c r="P234" t="s">
        <v>343</v>
      </c>
      <c r="Q234">
        <v>1</v>
      </c>
      <c r="Y234">
        <v>0.001</v>
      </c>
      <c r="AA234">
        <v>193.68</v>
      </c>
      <c r="AB234">
        <v>0</v>
      </c>
      <c r="AC234">
        <v>0</v>
      </c>
      <c r="AD234">
        <v>0</v>
      </c>
      <c r="AN234">
        <v>2</v>
      </c>
      <c r="AO234">
        <v>0</v>
      </c>
      <c r="AP234">
        <v>1</v>
      </c>
      <c r="AQ234">
        <v>1</v>
      </c>
      <c r="AR234">
        <v>0</v>
      </c>
      <c r="AT234">
        <v>0.001</v>
      </c>
      <c r="AV234">
        <v>0</v>
      </c>
      <c r="AW234">
        <v>2</v>
      </c>
      <c r="AX234">
        <v>11182188</v>
      </c>
      <c r="AY234">
        <v>1</v>
      </c>
      <c r="AZ234">
        <v>0</v>
      </c>
      <c r="BA234">
        <v>234</v>
      </c>
      <c r="BB234">
        <v>1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0.19368000000000002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1</v>
      </c>
      <c r="BQ234">
        <v>0.19368000000000002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1</v>
      </c>
    </row>
    <row r="235" spans="1:75" ht="12.75">
      <c r="A235">
        <f>ROW(Source!A69)</f>
        <v>69</v>
      </c>
      <c r="B235">
        <v>11182168</v>
      </c>
      <c r="C235">
        <v>11182148</v>
      </c>
      <c r="D235">
        <v>1458777</v>
      </c>
      <c r="E235">
        <v>1</v>
      </c>
      <c r="F235">
        <v>1</v>
      </c>
      <c r="G235">
        <v>1</v>
      </c>
      <c r="H235">
        <v>3</v>
      </c>
      <c r="I235" t="s">
        <v>409</v>
      </c>
      <c r="J235" t="s">
        <v>410</v>
      </c>
      <c r="K235" t="s">
        <v>411</v>
      </c>
      <c r="L235">
        <v>1346</v>
      </c>
      <c r="N235">
        <v>1009</v>
      </c>
      <c r="O235" t="s">
        <v>343</v>
      </c>
      <c r="P235" t="s">
        <v>343</v>
      </c>
      <c r="Q235">
        <v>1</v>
      </c>
      <c r="Y235">
        <v>0.006</v>
      </c>
      <c r="AA235">
        <v>151.36</v>
      </c>
      <c r="AB235">
        <v>0</v>
      </c>
      <c r="AC235">
        <v>0</v>
      </c>
      <c r="AD235">
        <v>0</v>
      </c>
      <c r="AN235">
        <v>2</v>
      </c>
      <c r="AO235">
        <v>0</v>
      </c>
      <c r="AP235">
        <v>1</v>
      </c>
      <c r="AQ235">
        <v>1</v>
      </c>
      <c r="AR235">
        <v>0</v>
      </c>
      <c r="AT235">
        <v>0.006</v>
      </c>
      <c r="AV235">
        <v>0</v>
      </c>
      <c r="AW235">
        <v>2</v>
      </c>
      <c r="AX235">
        <v>11182189</v>
      </c>
      <c r="AY235">
        <v>1</v>
      </c>
      <c r="AZ235">
        <v>0</v>
      </c>
      <c r="BA235">
        <v>235</v>
      </c>
      <c r="BB235">
        <v>1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0.9081600000000001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1</v>
      </c>
      <c r="BQ235">
        <v>0.9081600000000001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1</v>
      </c>
    </row>
    <row r="236" spans="1:75" ht="12.75">
      <c r="A236">
        <f>ROW(Source!A69)</f>
        <v>69</v>
      </c>
      <c r="B236">
        <v>11182169</v>
      </c>
      <c r="C236">
        <v>11182148</v>
      </c>
      <c r="D236">
        <v>1459071</v>
      </c>
      <c r="E236">
        <v>1</v>
      </c>
      <c r="F236">
        <v>1</v>
      </c>
      <c r="G236">
        <v>1</v>
      </c>
      <c r="H236">
        <v>3</v>
      </c>
      <c r="I236" t="s">
        <v>372</v>
      </c>
      <c r="J236" t="s">
        <v>373</v>
      </c>
      <c r="K236" t="s">
        <v>374</v>
      </c>
      <c r="L236">
        <v>1346</v>
      </c>
      <c r="N236">
        <v>1009</v>
      </c>
      <c r="O236" t="s">
        <v>343</v>
      </c>
      <c r="P236" t="s">
        <v>343</v>
      </c>
      <c r="Q236">
        <v>1</v>
      </c>
      <c r="Y236">
        <v>0.012</v>
      </c>
      <c r="AA236">
        <v>146.06</v>
      </c>
      <c r="AB236">
        <v>0</v>
      </c>
      <c r="AC236">
        <v>0</v>
      </c>
      <c r="AD236">
        <v>0</v>
      </c>
      <c r="AN236">
        <v>0</v>
      </c>
      <c r="AO236">
        <v>0</v>
      </c>
      <c r="AP236">
        <v>1</v>
      </c>
      <c r="AQ236">
        <v>1</v>
      </c>
      <c r="AR236">
        <v>0</v>
      </c>
      <c r="AT236">
        <v>0.012</v>
      </c>
      <c r="AV236">
        <v>0</v>
      </c>
      <c r="AW236">
        <v>2</v>
      </c>
      <c r="AX236">
        <v>11182190</v>
      </c>
      <c r="AY236">
        <v>1</v>
      </c>
      <c r="AZ236">
        <v>0</v>
      </c>
      <c r="BA236">
        <v>236</v>
      </c>
      <c r="BB236">
        <v>1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1.75272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1</v>
      </c>
      <c r="BQ236">
        <v>1.75272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1</v>
      </c>
    </row>
    <row r="237" spans="1:75" ht="12.75">
      <c r="A237">
        <f>ROW(Source!A70)</f>
        <v>70</v>
      </c>
      <c r="B237">
        <v>11182192</v>
      </c>
      <c r="C237">
        <v>11182191</v>
      </c>
      <c r="D237">
        <v>121639</v>
      </c>
      <c r="E237">
        <v>1</v>
      </c>
      <c r="F237">
        <v>1</v>
      </c>
      <c r="G237">
        <v>1</v>
      </c>
      <c r="H237">
        <v>1</v>
      </c>
      <c r="I237" t="s">
        <v>448</v>
      </c>
      <c r="K237" t="s">
        <v>449</v>
      </c>
      <c r="L237">
        <v>1369</v>
      </c>
      <c r="N237">
        <v>1013</v>
      </c>
      <c r="O237" t="s">
        <v>325</v>
      </c>
      <c r="P237" t="s">
        <v>325</v>
      </c>
      <c r="Q237">
        <v>1</v>
      </c>
      <c r="Y237">
        <v>28.56</v>
      </c>
      <c r="AA237">
        <v>0</v>
      </c>
      <c r="AB237">
        <v>0</v>
      </c>
      <c r="AC237">
        <v>0</v>
      </c>
      <c r="AD237">
        <v>48.57</v>
      </c>
      <c r="AN237">
        <v>0</v>
      </c>
      <c r="AO237">
        <v>0</v>
      </c>
      <c r="AP237">
        <v>1</v>
      </c>
      <c r="AQ237">
        <v>1</v>
      </c>
      <c r="AR237">
        <v>0</v>
      </c>
      <c r="AT237">
        <v>23.8</v>
      </c>
      <c r="AU237" t="s">
        <v>126</v>
      </c>
      <c r="AV237">
        <v>1</v>
      </c>
      <c r="AW237">
        <v>2</v>
      </c>
      <c r="AX237">
        <v>11182208</v>
      </c>
      <c r="AY237">
        <v>1</v>
      </c>
      <c r="AZ237">
        <v>0</v>
      </c>
      <c r="BA237">
        <v>237</v>
      </c>
      <c r="BB237">
        <v>1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1155.9660000000001</v>
      </c>
      <c r="BN237">
        <v>23.8</v>
      </c>
      <c r="BO237">
        <v>0</v>
      </c>
      <c r="BP237">
        <v>1</v>
      </c>
      <c r="BQ237">
        <v>0</v>
      </c>
      <c r="BR237">
        <v>0</v>
      </c>
      <c r="BS237">
        <v>0</v>
      </c>
      <c r="BT237">
        <v>1387.1592</v>
      </c>
      <c r="BU237">
        <v>28.56</v>
      </c>
      <c r="BV237">
        <v>0</v>
      </c>
      <c r="BW237">
        <v>1</v>
      </c>
    </row>
    <row r="238" spans="1:75" ht="12.75">
      <c r="A238">
        <f>ROW(Source!A70)</f>
        <v>70</v>
      </c>
      <c r="B238">
        <v>11182193</v>
      </c>
      <c r="C238">
        <v>11182191</v>
      </c>
      <c r="D238">
        <v>121548</v>
      </c>
      <c r="E238">
        <v>1</v>
      </c>
      <c r="F238">
        <v>1</v>
      </c>
      <c r="G238">
        <v>1</v>
      </c>
      <c r="H238">
        <v>1</v>
      </c>
      <c r="I238" t="s">
        <v>34</v>
      </c>
      <c r="K238" t="s">
        <v>326</v>
      </c>
      <c r="L238">
        <v>608254</v>
      </c>
      <c r="N238">
        <v>1013</v>
      </c>
      <c r="O238" t="s">
        <v>327</v>
      </c>
      <c r="P238" t="s">
        <v>327</v>
      </c>
      <c r="Q238">
        <v>1</v>
      </c>
      <c r="Y238">
        <v>19.2</v>
      </c>
      <c r="AA238">
        <v>0</v>
      </c>
      <c r="AB238">
        <v>0</v>
      </c>
      <c r="AC238">
        <v>0</v>
      </c>
      <c r="AD238">
        <v>0</v>
      </c>
      <c r="AN238">
        <v>0</v>
      </c>
      <c r="AO238">
        <v>0</v>
      </c>
      <c r="AP238">
        <v>1</v>
      </c>
      <c r="AQ238">
        <v>1</v>
      </c>
      <c r="AR238">
        <v>0</v>
      </c>
      <c r="AT238">
        <v>16</v>
      </c>
      <c r="AU238" t="s">
        <v>126</v>
      </c>
      <c r="AV238">
        <v>2</v>
      </c>
      <c r="AW238">
        <v>2</v>
      </c>
      <c r="AX238">
        <v>11182209</v>
      </c>
      <c r="AY238">
        <v>1</v>
      </c>
      <c r="AZ238">
        <v>0</v>
      </c>
      <c r="BA238">
        <v>238</v>
      </c>
      <c r="BB238">
        <v>1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16</v>
      </c>
      <c r="BP238">
        <v>1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19.2</v>
      </c>
      <c r="BW238">
        <v>1</v>
      </c>
    </row>
    <row r="239" spans="1:75" ht="12.75">
      <c r="A239">
        <f>ROW(Source!A70)</f>
        <v>70</v>
      </c>
      <c r="B239">
        <v>11182194</v>
      </c>
      <c r="C239">
        <v>11182191</v>
      </c>
      <c r="D239">
        <v>1466783</v>
      </c>
      <c r="E239">
        <v>1</v>
      </c>
      <c r="F239">
        <v>1</v>
      </c>
      <c r="G239">
        <v>1</v>
      </c>
      <c r="H239">
        <v>2</v>
      </c>
      <c r="I239" t="s">
        <v>328</v>
      </c>
      <c r="J239" t="s">
        <v>329</v>
      </c>
      <c r="K239" t="s">
        <v>330</v>
      </c>
      <c r="L239">
        <v>1480</v>
      </c>
      <c r="N239">
        <v>1013</v>
      </c>
      <c r="O239" t="s">
        <v>331</v>
      </c>
      <c r="P239" t="s">
        <v>332</v>
      </c>
      <c r="Q239">
        <v>1</v>
      </c>
      <c r="Y239">
        <v>0.132</v>
      </c>
      <c r="AA239">
        <v>0</v>
      </c>
      <c r="AB239">
        <v>410.67</v>
      </c>
      <c r="AC239">
        <v>66.28</v>
      </c>
      <c r="AD239">
        <v>0</v>
      </c>
      <c r="AN239">
        <v>0</v>
      </c>
      <c r="AO239">
        <v>0</v>
      </c>
      <c r="AP239">
        <v>1</v>
      </c>
      <c r="AQ239">
        <v>1</v>
      </c>
      <c r="AR239">
        <v>0</v>
      </c>
      <c r="AT239">
        <v>0.11</v>
      </c>
      <c r="AU239" t="s">
        <v>126</v>
      </c>
      <c r="AV239">
        <v>0</v>
      </c>
      <c r="AW239">
        <v>2</v>
      </c>
      <c r="AX239">
        <v>11182210</v>
      </c>
      <c r="AY239">
        <v>1</v>
      </c>
      <c r="AZ239">
        <v>0</v>
      </c>
      <c r="BA239">
        <v>239</v>
      </c>
      <c r="BB239">
        <v>1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45.173700000000004</v>
      </c>
      <c r="BL239">
        <v>7.2908</v>
      </c>
      <c r="BM239">
        <v>0</v>
      </c>
      <c r="BN239">
        <v>0</v>
      </c>
      <c r="BO239">
        <v>0</v>
      </c>
      <c r="BP239">
        <v>1</v>
      </c>
      <c r="BQ239">
        <v>0</v>
      </c>
      <c r="BR239">
        <v>54.20844</v>
      </c>
      <c r="BS239">
        <v>8.74896</v>
      </c>
      <c r="BT239">
        <v>0</v>
      </c>
      <c r="BU239">
        <v>0</v>
      </c>
      <c r="BV239">
        <v>0</v>
      </c>
      <c r="BW239">
        <v>1</v>
      </c>
    </row>
    <row r="240" spans="1:75" ht="12.75">
      <c r="A240">
        <f>ROW(Source!A70)</f>
        <v>70</v>
      </c>
      <c r="B240">
        <v>11182195</v>
      </c>
      <c r="C240">
        <v>11182191</v>
      </c>
      <c r="D240">
        <v>1467145</v>
      </c>
      <c r="E240">
        <v>1</v>
      </c>
      <c r="F240">
        <v>1</v>
      </c>
      <c r="G240">
        <v>1</v>
      </c>
      <c r="H240">
        <v>2</v>
      </c>
      <c r="I240" t="s">
        <v>423</v>
      </c>
      <c r="J240" t="s">
        <v>424</v>
      </c>
      <c r="K240" t="s">
        <v>425</v>
      </c>
      <c r="L240">
        <v>1368</v>
      </c>
      <c r="N240">
        <v>1011</v>
      </c>
      <c r="O240" t="s">
        <v>336</v>
      </c>
      <c r="P240" t="s">
        <v>336</v>
      </c>
      <c r="Q240">
        <v>1</v>
      </c>
      <c r="Y240">
        <v>18.96</v>
      </c>
      <c r="AA240">
        <v>0</v>
      </c>
      <c r="AB240">
        <v>94.34</v>
      </c>
      <c r="AC240">
        <v>56.99</v>
      </c>
      <c r="AD240">
        <v>0</v>
      </c>
      <c r="AN240">
        <v>0</v>
      </c>
      <c r="AO240">
        <v>0</v>
      </c>
      <c r="AP240">
        <v>1</v>
      </c>
      <c r="AQ240">
        <v>1</v>
      </c>
      <c r="AR240">
        <v>0</v>
      </c>
      <c r="AT240">
        <v>15.8</v>
      </c>
      <c r="AU240" t="s">
        <v>126</v>
      </c>
      <c r="AV240">
        <v>0</v>
      </c>
      <c r="AW240">
        <v>2</v>
      </c>
      <c r="AX240">
        <v>11182211</v>
      </c>
      <c r="AY240">
        <v>1</v>
      </c>
      <c r="AZ240">
        <v>0</v>
      </c>
      <c r="BA240">
        <v>240</v>
      </c>
      <c r="BB240">
        <v>1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1490.5720000000001</v>
      </c>
      <c r="BL240">
        <v>900.4420000000001</v>
      </c>
      <c r="BM240">
        <v>0</v>
      </c>
      <c r="BN240">
        <v>0</v>
      </c>
      <c r="BO240">
        <v>0</v>
      </c>
      <c r="BP240">
        <v>1</v>
      </c>
      <c r="BQ240">
        <v>0</v>
      </c>
      <c r="BR240">
        <v>1788.6864</v>
      </c>
      <c r="BS240">
        <v>1080.5304</v>
      </c>
      <c r="BT240">
        <v>0</v>
      </c>
      <c r="BU240">
        <v>0</v>
      </c>
      <c r="BV240">
        <v>0</v>
      </c>
      <c r="BW240">
        <v>1</v>
      </c>
    </row>
    <row r="241" spans="1:75" ht="12.75">
      <c r="A241">
        <f>ROW(Source!A70)</f>
        <v>70</v>
      </c>
      <c r="B241">
        <v>11182196</v>
      </c>
      <c r="C241">
        <v>11182191</v>
      </c>
      <c r="D241">
        <v>1467385</v>
      </c>
      <c r="E241">
        <v>1</v>
      </c>
      <c r="F241">
        <v>1</v>
      </c>
      <c r="G241">
        <v>1</v>
      </c>
      <c r="H241">
        <v>2</v>
      </c>
      <c r="I241" t="s">
        <v>333</v>
      </c>
      <c r="J241" t="s">
        <v>334</v>
      </c>
      <c r="K241" t="s">
        <v>335</v>
      </c>
      <c r="L241">
        <v>1368</v>
      </c>
      <c r="N241">
        <v>1011</v>
      </c>
      <c r="O241" t="s">
        <v>336</v>
      </c>
      <c r="P241" t="s">
        <v>336</v>
      </c>
      <c r="Q241">
        <v>1</v>
      </c>
      <c r="Y241">
        <v>3.24</v>
      </c>
      <c r="AA241">
        <v>0</v>
      </c>
      <c r="AB241">
        <v>15.45</v>
      </c>
      <c r="AC241">
        <v>0</v>
      </c>
      <c r="AD241">
        <v>0</v>
      </c>
      <c r="AN241">
        <v>0</v>
      </c>
      <c r="AO241">
        <v>0</v>
      </c>
      <c r="AP241">
        <v>1</v>
      </c>
      <c r="AQ241">
        <v>1</v>
      </c>
      <c r="AR241">
        <v>0</v>
      </c>
      <c r="AT241">
        <v>2.7</v>
      </c>
      <c r="AU241" t="s">
        <v>126</v>
      </c>
      <c r="AV241">
        <v>0</v>
      </c>
      <c r="AW241">
        <v>2</v>
      </c>
      <c r="AX241">
        <v>11182212</v>
      </c>
      <c r="AY241">
        <v>1</v>
      </c>
      <c r="AZ241">
        <v>0</v>
      </c>
      <c r="BA241">
        <v>241</v>
      </c>
      <c r="BB241">
        <v>1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41.715</v>
      </c>
      <c r="BL241">
        <v>0</v>
      </c>
      <c r="BM241">
        <v>0</v>
      </c>
      <c r="BN241">
        <v>0</v>
      </c>
      <c r="BO241">
        <v>0</v>
      </c>
      <c r="BP241">
        <v>1</v>
      </c>
      <c r="BQ241">
        <v>0</v>
      </c>
      <c r="BR241">
        <v>50.058</v>
      </c>
      <c r="BS241">
        <v>0</v>
      </c>
      <c r="BT241">
        <v>0</v>
      </c>
      <c r="BU241">
        <v>0</v>
      </c>
      <c r="BV241">
        <v>0</v>
      </c>
      <c r="BW241">
        <v>1</v>
      </c>
    </row>
    <row r="242" spans="1:75" ht="12.75">
      <c r="A242">
        <f>ROW(Source!A70)</f>
        <v>70</v>
      </c>
      <c r="B242">
        <v>11182197</v>
      </c>
      <c r="C242">
        <v>11182191</v>
      </c>
      <c r="D242">
        <v>1471190</v>
      </c>
      <c r="E242">
        <v>1</v>
      </c>
      <c r="F242">
        <v>1</v>
      </c>
      <c r="G242">
        <v>1</v>
      </c>
      <c r="H242">
        <v>2</v>
      </c>
      <c r="I242" t="s">
        <v>354</v>
      </c>
      <c r="J242" t="s">
        <v>355</v>
      </c>
      <c r="K242" t="s">
        <v>356</v>
      </c>
      <c r="L242">
        <v>1368</v>
      </c>
      <c r="N242">
        <v>1011</v>
      </c>
      <c r="O242" t="s">
        <v>336</v>
      </c>
      <c r="P242" t="s">
        <v>336</v>
      </c>
      <c r="Q242">
        <v>1</v>
      </c>
      <c r="Y242">
        <v>5.808</v>
      </c>
      <c r="AA242">
        <v>0</v>
      </c>
      <c r="AB242">
        <v>5</v>
      </c>
      <c r="AC242">
        <v>0</v>
      </c>
      <c r="AD242">
        <v>0</v>
      </c>
      <c r="AN242">
        <v>0</v>
      </c>
      <c r="AO242">
        <v>0</v>
      </c>
      <c r="AP242">
        <v>1</v>
      </c>
      <c r="AQ242">
        <v>1</v>
      </c>
      <c r="AR242">
        <v>0</v>
      </c>
      <c r="AT242">
        <v>4.84</v>
      </c>
      <c r="AU242" t="s">
        <v>126</v>
      </c>
      <c r="AV242">
        <v>0</v>
      </c>
      <c r="AW242">
        <v>2</v>
      </c>
      <c r="AX242">
        <v>11182213</v>
      </c>
      <c r="AY242">
        <v>1</v>
      </c>
      <c r="AZ242">
        <v>0</v>
      </c>
      <c r="BA242">
        <v>242</v>
      </c>
      <c r="BB242">
        <v>1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24.2</v>
      </c>
      <c r="BL242">
        <v>0</v>
      </c>
      <c r="BM242">
        <v>0</v>
      </c>
      <c r="BN242">
        <v>0</v>
      </c>
      <c r="BO242">
        <v>0</v>
      </c>
      <c r="BP242">
        <v>1</v>
      </c>
      <c r="BQ242">
        <v>0</v>
      </c>
      <c r="BR242">
        <v>29.04</v>
      </c>
      <c r="BS242">
        <v>0</v>
      </c>
      <c r="BT242">
        <v>0</v>
      </c>
      <c r="BU242">
        <v>0</v>
      </c>
      <c r="BV242">
        <v>0</v>
      </c>
      <c r="BW242">
        <v>1</v>
      </c>
    </row>
    <row r="243" spans="1:75" ht="12.75">
      <c r="A243">
        <f>ROW(Source!A70)</f>
        <v>70</v>
      </c>
      <c r="B243">
        <v>11182198</v>
      </c>
      <c r="C243">
        <v>11182191</v>
      </c>
      <c r="D243">
        <v>1471982</v>
      </c>
      <c r="E243">
        <v>1</v>
      </c>
      <c r="F243">
        <v>1</v>
      </c>
      <c r="G243">
        <v>1</v>
      </c>
      <c r="H243">
        <v>2</v>
      </c>
      <c r="I243" t="s">
        <v>337</v>
      </c>
      <c r="J243" t="s">
        <v>338</v>
      </c>
      <c r="K243" t="s">
        <v>339</v>
      </c>
      <c r="L243">
        <v>1480</v>
      </c>
      <c r="N243">
        <v>1013</v>
      </c>
      <c r="O243" t="s">
        <v>331</v>
      </c>
      <c r="P243" t="s">
        <v>332</v>
      </c>
      <c r="Q243">
        <v>1</v>
      </c>
      <c r="Y243">
        <v>0.132</v>
      </c>
      <c r="AA243">
        <v>0</v>
      </c>
      <c r="AB243">
        <v>290.01</v>
      </c>
      <c r="AC243">
        <v>104.55</v>
      </c>
      <c r="AD243">
        <v>0</v>
      </c>
      <c r="AN243">
        <v>0</v>
      </c>
      <c r="AO243">
        <v>0</v>
      </c>
      <c r="AP243">
        <v>1</v>
      </c>
      <c r="AQ243">
        <v>1</v>
      </c>
      <c r="AR243">
        <v>0</v>
      </c>
      <c r="AT243">
        <v>0.11</v>
      </c>
      <c r="AU243" t="s">
        <v>126</v>
      </c>
      <c r="AV243">
        <v>0</v>
      </c>
      <c r="AW243">
        <v>2</v>
      </c>
      <c r="AX243">
        <v>11182214</v>
      </c>
      <c r="AY243">
        <v>1</v>
      </c>
      <c r="AZ243">
        <v>0</v>
      </c>
      <c r="BA243">
        <v>243</v>
      </c>
      <c r="BB243">
        <v>1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31.9011</v>
      </c>
      <c r="BL243">
        <v>11.5005</v>
      </c>
      <c r="BM243">
        <v>0</v>
      </c>
      <c r="BN243">
        <v>0</v>
      </c>
      <c r="BO243">
        <v>0</v>
      </c>
      <c r="BP243">
        <v>1</v>
      </c>
      <c r="BQ243">
        <v>0</v>
      </c>
      <c r="BR243">
        <v>38.28132</v>
      </c>
      <c r="BS243">
        <v>13.800600000000001</v>
      </c>
      <c r="BT243">
        <v>0</v>
      </c>
      <c r="BU243">
        <v>0</v>
      </c>
      <c r="BV243">
        <v>0</v>
      </c>
      <c r="BW243">
        <v>1</v>
      </c>
    </row>
    <row r="244" spans="1:75" ht="12.75">
      <c r="A244">
        <f>ROW(Source!A70)</f>
        <v>70</v>
      </c>
      <c r="B244">
        <v>11182199</v>
      </c>
      <c r="C244">
        <v>11182191</v>
      </c>
      <c r="D244">
        <v>1401843</v>
      </c>
      <c r="E244">
        <v>1</v>
      </c>
      <c r="F244">
        <v>1</v>
      </c>
      <c r="G244">
        <v>1</v>
      </c>
      <c r="H244">
        <v>3</v>
      </c>
      <c r="I244" t="s">
        <v>450</v>
      </c>
      <c r="J244" t="s">
        <v>451</v>
      </c>
      <c r="K244" t="s">
        <v>452</v>
      </c>
      <c r="L244">
        <v>1348</v>
      </c>
      <c r="N244">
        <v>1009</v>
      </c>
      <c r="O244" t="s">
        <v>353</v>
      </c>
      <c r="P244" t="s">
        <v>353</v>
      </c>
      <c r="Q244">
        <v>1000</v>
      </c>
      <c r="Y244">
        <v>0.0021</v>
      </c>
      <c r="AA244">
        <v>37950.2</v>
      </c>
      <c r="AB244">
        <v>0</v>
      </c>
      <c r="AC244">
        <v>0</v>
      </c>
      <c r="AD244">
        <v>0</v>
      </c>
      <c r="AN244">
        <v>0</v>
      </c>
      <c r="AO244">
        <v>0</v>
      </c>
      <c r="AP244">
        <v>1</v>
      </c>
      <c r="AQ244">
        <v>1</v>
      </c>
      <c r="AR244">
        <v>0</v>
      </c>
      <c r="AT244">
        <v>0.0021</v>
      </c>
      <c r="AV244">
        <v>0</v>
      </c>
      <c r="AW244">
        <v>2</v>
      </c>
      <c r="AX244">
        <v>11182215</v>
      </c>
      <c r="AY244">
        <v>1</v>
      </c>
      <c r="AZ244">
        <v>0</v>
      </c>
      <c r="BA244">
        <v>244</v>
      </c>
      <c r="BB244">
        <v>1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79.69541999999998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1</v>
      </c>
      <c r="BQ244">
        <v>79.69541999999998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1</v>
      </c>
    </row>
    <row r="245" spans="1:75" ht="12.75">
      <c r="A245">
        <f>ROW(Source!A70)</f>
        <v>70</v>
      </c>
      <c r="B245">
        <v>11182200</v>
      </c>
      <c r="C245">
        <v>11182191</v>
      </c>
      <c r="D245">
        <v>1404368</v>
      </c>
      <c r="E245">
        <v>1</v>
      </c>
      <c r="F245">
        <v>1</v>
      </c>
      <c r="G245">
        <v>1</v>
      </c>
      <c r="H245">
        <v>3</v>
      </c>
      <c r="I245" t="s">
        <v>340</v>
      </c>
      <c r="J245" t="s">
        <v>341</v>
      </c>
      <c r="K245" t="s">
        <v>342</v>
      </c>
      <c r="L245">
        <v>1346</v>
      </c>
      <c r="N245">
        <v>1009</v>
      </c>
      <c r="O245" t="s">
        <v>343</v>
      </c>
      <c r="P245" t="s">
        <v>343</v>
      </c>
      <c r="Q245">
        <v>1</v>
      </c>
      <c r="Y245">
        <v>0.96</v>
      </c>
      <c r="AA245">
        <v>40.04</v>
      </c>
      <c r="AB245">
        <v>0</v>
      </c>
      <c r="AC245">
        <v>0</v>
      </c>
      <c r="AD245">
        <v>0</v>
      </c>
      <c r="AN245">
        <v>0</v>
      </c>
      <c r="AO245">
        <v>0</v>
      </c>
      <c r="AP245">
        <v>1</v>
      </c>
      <c r="AQ245">
        <v>1</v>
      </c>
      <c r="AR245">
        <v>0</v>
      </c>
      <c r="AT245">
        <v>0.96</v>
      </c>
      <c r="AV245">
        <v>0</v>
      </c>
      <c r="AW245">
        <v>2</v>
      </c>
      <c r="AX245">
        <v>11182216</v>
      </c>
      <c r="AY245">
        <v>1</v>
      </c>
      <c r="AZ245">
        <v>0</v>
      </c>
      <c r="BA245">
        <v>245</v>
      </c>
      <c r="BB245">
        <v>1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38.438399999999994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1</v>
      </c>
      <c r="BQ245">
        <v>38.438399999999994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1</v>
      </c>
    </row>
    <row r="246" spans="1:75" ht="12.75">
      <c r="A246">
        <f>ROW(Source!A70)</f>
        <v>70</v>
      </c>
      <c r="B246">
        <v>11182201</v>
      </c>
      <c r="C246">
        <v>11182191</v>
      </c>
      <c r="D246">
        <v>1405092</v>
      </c>
      <c r="E246">
        <v>1</v>
      </c>
      <c r="F246">
        <v>1</v>
      </c>
      <c r="G246">
        <v>1</v>
      </c>
      <c r="H246">
        <v>3</v>
      </c>
      <c r="I246" t="s">
        <v>394</v>
      </c>
      <c r="J246" t="s">
        <v>395</v>
      </c>
      <c r="K246" t="s">
        <v>396</v>
      </c>
      <c r="L246">
        <v>1358</v>
      </c>
      <c r="N246">
        <v>1010</v>
      </c>
      <c r="O246" t="s">
        <v>230</v>
      </c>
      <c r="P246" t="s">
        <v>230</v>
      </c>
      <c r="Q246">
        <v>10</v>
      </c>
      <c r="Y246">
        <v>13.4</v>
      </c>
      <c r="AA246">
        <v>10</v>
      </c>
      <c r="AB246">
        <v>0</v>
      </c>
      <c r="AC246">
        <v>0</v>
      </c>
      <c r="AD246">
        <v>0</v>
      </c>
      <c r="AN246">
        <v>2</v>
      </c>
      <c r="AO246">
        <v>0</v>
      </c>
      <c r="AP246">
        <v>1</v>
      </c>
      <c r="AQ246">
        <v>1</v>
      </c>
      <c r="AR246">
        <v>0</v>
      </c>
      <c r="AT246">
        <v>13.4</v>
      </c>
      <c r="AV246">
        <v>0</v>
      </c>
      <c r="AW246">
        <v>2</v>
      </c>
      <c r="AX246">
        <v>11182217</v>
      </c>
      <c r="AY246">
        <v>1</v>
      </c>
      <c r="AZ246">
        <v>0</v>
      </c>
      <c r="BA246">
        <v>246</v>
      </c>
      <c r="BB246">
        <v>1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134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1</v>
      </c>
      <c r="BQ246">
        <v>134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1</v>
      </c>
    </row>
    <row r="247" spans="1:75" ht="12.75">
      <c r="A247">
        <f>ROW(Source!A70)</f>
        <v>70</v>
      </c>
      <c r="B247">
        <v>11182202</v>
      </c>
      <c r="C247">
        <v>11182191</v>
      </c>
      <c r="D247">
        <v>1405125</v>
      </c>
      <c r="E247">
        <v>1</v>
      </c>
      <c r="F247">
        <v>1</v>
      </c>
      <c r="G247">
        <v>1</v>
      </c>
      <c r="H247">
        <v>3</v>
      </c>
      <c r="I247" t="s">
        <v>397</v>
      </c>
      <c r="J247" t="s">
        <v>398</v>
      </c>
      <c r="K247" t="s">
        <v>399</v>
      </c>
      <c r="L247">
        <v>1358</v>
      </c>
      <c r="N247">
        <v>1010</v>
      </c>
      <c r="O247" t="s">
        <v>230</v>
      </c>
      <c r="P247" t="s">
        <v>230</v>
      </c>
      <c r="Q247">
        <v>10</v>
      </c>
      <c r="Y247">
        <v>13.4</v>
      </c>
      <c r="AA247">
        <v>8</v>
      </c>
      <c r="AB247">
        <v>0</v>
      </c>
      <c r="AC247">
        <v>0</v>
      </c>
      <c r="AD247">
        <v>0</v>
      </c>
      <c r="AN247">
        <v>2</v>
      </c>
      <c r="AO247">
        <v>0</v>
      </c>
      <c r="AP247">
        <v>1</v>
      </c>
      <c r="AQ247">
        <v>1</v>
      </c>
      <c r="AR247">
        <v>0</v>
      </c>
      <c r="AT247">
        <v>13.4</v>
      </c>
      <c r="AV247">
        <v>0</v>
      </c>
      <c r="AW247">
        <v>2</v>
      </c>
      <c r="AX247">
        <v>11182218</v>
      </c>
      <c r="AY247">
        <v>1</v>
      </c>
      <c r="AZ247">
        <v>0</v>
      </c>
      <c r="BA247">
        <v>247</v>
      </c>
      <c r="BB247">
        <v>1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107.2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1</v>
      </c>
      <c r="BQ247">
        <v>107.2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1</v>
      </c>
    </row>
    <row r="248" spans="1:75" ht="12.75">
      <c r="A248">
        <f>ROW(Source!A70)</f>
        <v>70</v>
      </c>
      <c r="B248">
        <v>11182203</v>
      </c>
      <c r="C248">
        <v>11182191</v>
      </c>
      <c r="D248">
        <v>1413966</v>
      </c>
      <c r="E248">
        <v>1</v>
      </c>
      <c r="F248">
        <v>1</v>
      </c>
      <c r="G248">
        <v>1</v>
      </c>
      <c r="H248">
        <v>3</v>
      </c>
      <c r="I248" t="s">
        <v>453</v>
      </c>
      <c r="J248" t="s">
        <v>454</v>
      </c>
      <c r="K248" t="s">
        <v>455</v>
      </c>
      <c r="L248">
        <v>1346</v>
      </c>
      <c r="N248">
        <v>1009</v>
      </c>
      <c r="O248" t="s">
        <v>343</v>
      </c>
      <c r="P248" t="s">
        <v>343</v>
      </c>
      <c r="Q248">
        <v>1</v>
      </c>
      <c r="Y248">
        <v>0.2</v>
      </c>
      <c r="AA248">
        <v>33.81</v>
      </c>
      <c r="AB248">
        <v>0</v>
      </c>
      <c r="AC248">
        <v>0</v>
      </c>
      <c r="AD248">
        <v>0</v>
      </c>
      <c r="AN248">
        <v>2</v>
      </c>
      <c r="AO248">
        <v>0</v>
      </c>
      <c r="AP248">
        <v>1</v>
      </c>
      <c r="AQ248">
        <v>1</v>
      </c>
      <c r="AR248">
        <v>0</v>
      </c>
      <c r="AT248">
        <v>0.2</v>
      </c>
      <c r="AV248">
        <v>0</v>
      </c>
      <c r="AW248">
        <v>2</v>
      </c>
      <c r="AX248">
        <v>11182219</v>
      </c>
      <c r="AY248">
        <v>1</v>
      </c>
      <c r="AZ248">
        <v>0</v>
      </c>
      <c r="BA248">
        <v>248</v>
      </c>
      <c r="BB248">
        <v>1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6.7620000000000005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1</v>
      </c>
      <c r="BQ248">
        <v>6.7620000000000005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1</v>
      </c>
    </row>
    <row r="249" spans="1:75" ht="12.75">
      <c r="A249">
        <f>ROW(Source!A70)</f>
        <v>70</v>
      </c>
      <c r="B249">
        <v>11182204</v>
      </c>
      <c r="C249">
        <v>11182191</v>
      </c>
      <c r="D249">
        <v>1444033</v>
      </c>
      <c r="E249">
        <v>1</v>
      </c>
      <c r="F249">
        <v>1</v>
      </c>
      <c r="G249">
        <v>1</v>
      </c>
      <c r="H249">
        <v>3</v>
      </c>
      <c r="I249" t="s">
        <v>456</v>
      </c>
      <c r="J249" t="s">
        <v>457</v>
      </c>
      <c r="K249" t="s">
        <v>458</v>
      </c>
      <c r="L249">
        <v>1358</v>
      </c>
      <c r="N249">
        <v>1010</v>
      </c>
      <c r="O249" t="s">
        <v>230</v>
      </c>
      <c r="P249" t="s">
        <v>230</v>
      </c>
      <c r="Q249">
        <v>10</v>
      </c>
      <c r="Y249">
        <v>1</v>
      </c>
      <c r="AA249">
        <v>16.1</v>
      </c>
      <c r="AB249">
        <v>0</v>
      </c>
      <c r="AC249">
        <v>0</v>
      </c>
      <c r="AD249">
        <v>0</v>
      </c>
      <c r="AN249">
        <v>2</v>
      </c>
      <c r="AO249">
        <v>0</v>
      </c>
      <c r="AP249">
        <v>1</v>
      </c>
      <c r="AQ249">
        <v>1</v>
      </c>
      <c r="AR249">
        <v>0</v>
      </c>
      <c r="AT249">
        <v>1</v>
      </c>
      <c r="AV249">
        <v>0</v>
      </c>
      <c r="AW249">
        <v>2</v>
      </c>
      <c r="AX249">
        <v>11182220</v>
      </c>
      <c r="AY249">
        <v>1</v>
      </c>
      <c r="AZ249">
        <v>0</v>
      </c>
      <c r="BA249">
        <v>249</v>
      </c>
      <c r="BB249">
        <v>1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16.1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1</v>
      </c>
      <c r="BQ249">
        <v>16.1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1</v>
      </c>
    </row>
    <row r="250" spans="1:75" ht="12.75">
      <c r="A250">
        <f>ROW(Source!A70)</f>
        <v>70</v>
      </c>
      <c r="B250">
        <v>11182205</v>
      </c>
      <c r="C250">
        <v>11182191</v>
      </c>
      <c r="D250">
        <v>1444042</v>
      </c>
      <c r="E250">
        <v>1</v>
      </c>
      <c r="F250">
        <v>1</v>
      </c>
      <c r="G250">
        <v>1</v>
      </c>
      <c r="H250">
        <v>3</v>
      </c>
      <c r="I250" t="s">
        <v>459</v>
      </c>
      <c r="J250" t="s">
        <v>460</v>
      </c>
      <c r="K250" t="s">
        <v>461</v>
      </c>
      <c r="L250">
        <v>1358</v>
      </c>
      <c r="N250">
        <v>1010</v>
      </c>
      <c r="O250" t="s">
        <v>230</v>
      </c>
      <c r="P250" t="s">
        <v>230</v>
      </c>
      <c r="Q250">
        <v>10</v>
      </c>
      <c r="Y250">
        <v>6.7</v>
      </c>
      <c r="AA250">
        <v>18.38</v>
      </c>
      <c r="AB250">
        <v>0</v>
      </c>
      <c r="AC250">
        <v>0</v>
      </c>
      <c r="AD250">
        <v>0</v>
      </c>
      <c r="AN250">
        <v>2</v>
      </c>
      <c r="AO250">
        <v>0</v>
      </c>
      <c r="AP250">
        <v>1</v>
      </c>
      <c r="AQ250">
        <v>1</v>
      </c>
      <c r="AR250">
        <v>0</v>
      </c>
      <c r="AT250">
        <v>6.7</v>
      </c>
      <c r="AV250">
        <v>0</v>
      </c>
      <c r="AW250">
        <v>2</v>
      </c>
      <c r="AX250">
        <v>11182221</v>
      </c>
      <c r="AY250">
        <v>1</v>
      </c>
      <c r="AZ250">
        <v>0</v>
      </c>
      <c r="BA250">
        <v>250</v>
      </c>
      <c r="BB250">
        <v>1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123.146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1</v>
      </c>
      <c r="BQ250">
        <v>123.146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1</v>
      </c>
    </row>
    <row r="251" spans="1:75" ht="12.75">
      <c r="A251">
        <f>ROW(Source!A70)</f>
        <v>70</v>
      </c>
      <c r="B251">
        <v>11182206</v>
      </c>
      <c r="C251">
        <v>11182191</v>
      </c>
      <c r="D251">
        <v>1444120</v>
      </c>
      <c r="E251">
        <v>1</v>
      </c>
      <c r="F251">
        <v>1</v>
      </c>
      <c r="G251">
        <v>1</v>
      </c>
      <c r="H251">
        <v>3</v>
      </c>
      <c r="I251" t="s">
        <v>420</v>
      </c>
      <c r="J251" t="s">
        <v>421</v>
      </c>
      <c r="K251" t="s">
        <v>422</v>
      </c>
      <c r="L251">
        <v>1354</v>
      </c>
      <c r="N251">
        <v>1010</v>
      </c>
      <c r="O251" t="s">
        <v>24</v>
      </c>
      <c r="P251" t="s">
        <v>24</v>
      </c>
      <c r="Q251">
        <v>1</v>
      </c>
      <c r="Y251">
        <v>18</v>
      </c>
      <c r="AA251">
        <v>3.25</v>
      </c>
      <c r="AB251">
        <v>0</v>
      </c>
      <c r="AC251">
        <v>0</v>
      </c>
      <c r="AD251">
        <v>0</v>
      </c>
      <c r="AN251">
        <v>2</v>
      </c>
      <c r="AO251">
        <v>0</v>
      </c>
      <c r="AP251">
        <v>1</v>
      </c>
      <c r="AQ251">
        <v>1</v>
      </c>
      <c r="AR251">
        <v>0</v>
      </c>
      <c r="AT251">
        <v>18</v>
      </c>
      <c r="AV251">
        <v>0</v>
      </c>
      <c r="AW251">
        <v>2</v>
      </c>
      <c r="AX251">
        <v>11182222</v>
      </c>
      <c r="AY251">
        <v>1</v>
      </c>
      <c r="AZ251">
        <v>0</v>
      </c>
      <c r="BA251">
        <v>251</v>
      </c>
      <c r="BB251">
        <v>1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58.5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1</v>
      </c>
      <c r="BQ251">
        <v>58.5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1</v>
      </c>
    </row>
    <row r="252" spans="1:75" ht="12.75">
      <c r="A252">
        <f>ROW(Source!A70)</f>
        <v>70</v>
      </c>
      <c r="B252">
        <v>11182207</v>
      </c>
      <c r="C252">
        <v>11182191</v>
      </c>
      <c r="D252">
        <v>1444148</v>
      </c>
      <c r="E252">
        <v>1</v>
      </c>
      <c r="F252">
        <v>1</v>
      </c>
      <c r="G252">
        <v>1</v>
      </c>
      <c r="H252">
        <v>3</v>
      </c>
      <c r="I252" t="s">
        <v>462</v>
      </c>
      <c r="J252" t="s">
        <v>463</v>
      </c>
      <c r="K252" t="s">
        <v>464</v>
      </c>
      <c r="L252">
        <v>1358</v>
      </c>
      <c r="N252">
        <v>1010</v>
      </c>
      <c r="O252" t="s">
        <v>230</v>
      </c>
      <c r="P252" t="s">
        <v>230</v>
      </c>
      <c r="Q252">
        <v>10</v>
      </c>
      <c r="Y252">
        <v>1.8</v>
      </c>
      <c r="AA252">
        <v>25</v>
      </c>
      <c r="AB252">
        <v>0</v>
      </c>
      <c r="AC252">
        <v>0</v>
      </c>
      <c r="AD252">
        <v>0</v>
      </c>
      <c r="AN252">
        <v>2</v>
      </c>
      <c r="AO252">
        <v>0</v>
      </c>
      <c r="AP252">
        <v>1</v>
      </c>
      <c r="AQ252">
        <v>1</v>
      </c>
      <c r="AR252">
        <v>0</v>
      </c>
      <c r="AT252">
        <v>1.8</v>
      </c>
      <c r="AV252">
        <v>0</v>
      </c>
      <c r="AW252">
        <v>2</v>
      </c>
      <c r="AX252">
        <v>11182223</v>
      </c>
      <c r="AY252">
        <v>1</v>
      </c>
      <c r="AZ252">
        <v>0</v>
      </c>
      <c r="BA252">
        <v>252</v>
      </c>
      <c r="BB252">
        <v>1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45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1</v>
      </c>
      <c r="BQ252">
        <v>45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1</v>
      </c>
    </row>
    <row r="253" spans="1:75" ht="12.75">
      <c r="A253">
        <f>ROW(Source!A71)</f>
        <v>71</v>
      </c>
      <c r="B253">
        <v>11182225</v>
      </c>
      <c r="C253">
        <v>11182224</v>
      </c>
      <c r="D253">
        <v>121639</v>
      </c>
      <c r="E253">
        <v>1</v>
      </c>
      <c r="F253">
        <v>1</v>
      </c>
      <c r="G253">
        <v>1</v>
      </c>
      <c r="H253">
        <v>1</v>
      </c>
      <c r="I253" t="s">
        <v>448</v>
      </c>
      <c r="K253" t="s">
        <v>449</v>
      </c>
      <c r="L253">
        <v>1369</v>
      </c>
      <c r="N253">
        <v>1013</v>
      </c>
      <c r="O253" t="s">
        <v>325</v>
      </c>
      <c r="P253" t="s">
        <v>325</v>
      </c>
      <c r="Q253">
        <v>1</v>
      </c>
      <c r="Y253">
        <v>41.28</v>
      </c>
      <c r="AA253">
        <v>0</v>
      </c>
      <c r="AB253">
        <v>0</v>
      </c>
      <c r="AC253">
        <v>0</v>
      </c>
      <c r="AD253">
        <v>48.57</v>
      </c>
      <c r="AN253">
        <v>0</v>
      </c>
      <c r="AO253">
        <v>0</v>
      </c>
      <c r="AP253">
        <v>1</v>
      </c>
      <c r="AQ253">
        <v>1</v>
      </c>
      <c r="AR253">
        <v>0</v>
      </c>
      <c r="AT253">
        <v>34.4</v>
      </c>
      <c r="AU253" t="s">
        <v>126</v>
      </c>
      <c r="AV253">
        <v>1</v>
      </c>
      <c r="AW253">
        <v>2</v>
      </c>
      <c r="AX253">
        <v>11182241</v>
      </c>
      <c r="AY253">
        <v>1</v>
      </c>
      <c r="AZ253">
        <v>0</v>
      </c>
      <c r="BA253">
        <v>253</v>
      </c>
      <c r="BB253">
        <v>1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1670.808</v>
      </c>
      <c r="BN253">
        <v>34.4</v>
      </c>
      <c r="BO253">
        <v>0</v>
      </c>
      <c r="BP253">
        <v>1</v>
      </c>
      <c r="BQ253">
        <v>0</v>
      </c>
      <c r="BR253">
        <v>0</v>
      </c>
      <c r="BS253">
        <v>0</v>
      </c>
      <c r="BT253">
        <v>2004.9695999999997</v>
      </c>
      <c r="BU253">
        <v>41.28</v>
      </c>
      <c r="BV253">
        <v>0</v>
      </c>
      <c r="BW253">
        <v>1</v>
      </c>
    </row>
    <row r="254" spans="1:75" ht="12.75">
      <c r="A254">
        <f>ROW(Source!A71)</f>
        <v>71</v>
      </c>
      <c r="B254">
        <v>11182226</v>
      </c>
      <c r="C254">
        <v>11182224</v>
      </c>
      <c r="D254">
        <v>121548</v>
      </c>
      <c r="E254">
        <v>1</v>
      </c>
      <c r="F254">
        <v>1</v>
      </c>
      <c r="G254">
        <v>1</v>
      </c>
      <c r="H254">
        <v>1</v>
      </c>
      <c r="I254" t="s">
        <v>34</v>
      </c>
      <c r="K254" t="s">
        <v>326</v>
      </c>
      <c r="L254">
        <v>608254</v>
      </c>
      <c r="N254">
        <v>1013</v>
      </c>
      <c r="O254" t="s">
        <v>327</v>
      </c>
      <c r="P254" t="s">
        <v>327</v>
      </c>
      <c r="Q254">
        <v>1</v>
      </c>
      <c r="Y254">
        <v>29.16</v>
      </c>
      <c r="AA254">
        <v>0</v>
      </c>
      <c r="AB254">
        <v>0</v>
      </c>
      <c r="AC254">
        <v>0</v>
      </c>
      <c r="AD254">
        <v>0</v>
      </c>
      <c r="AN254">
        <v>0</v>
      </c>
      <c r="AO254">
        <v>0</v>
      </c>
      <c r="AP254">
        <v>1</v>
      </c>
      <c r="AQ254">
        <v>1</v>
      </c>
      <c r="AR254">
        <v>0</v>
      </c>
      <c r="AT254">
        <v>24.3</v>
      </c>
      <c r="AU254" t="s">
        <v>126</v>
      </c>
      <c r="AV254">
        <v>2</v>
      </c>
      <c r="AW254">
        <v>2</v>
      </c>
      <c r="AX254">
        <v>11182242</v>
      </c>
      <c r="AY254">
        <v>1</v>
      </c>
      <c r="AZ254">
        <v>0</v>
      </c>
      <c r="BA254">
        <v>254</v>
      </c>
      <c r="BB254">
        <v>1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24.3</v>
      </c>
      <c r="BP254">
        <v>1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29.16</v>
      </c>
      <c r="BW254">
        <v>1</v>
      </c>
    </row>
    <row r="255" spans="1:75" ht="12.75">
      <c r="A255">
        <f>ROW(Source!A71)</f>
        <v>71</v>
      </c>
      <c r="B255">
        <v>11182227</v>
      </c>
      <c r="C255">
        <v>11182224</v>
      </c>
      <c r="D255">
        <v>1466783</v>
      </c>
      <c r="E255">
        <v>1</v>
      </c>
      <c r="F255">
        <v>1</v>
      </c>
      <c r="G255">
        <v>1</v>
      </c>
      <c r="H255">
        <v>2</v>
      </c>
      <c r="I255" t="s">
        <v>328</v>
      </c>
      <c r="J255" t="s">
        <v>329</v>
      </c>
      <c r="K255" t="s">
        <v>330</v>
      </c>
      <c r="L255">
        <v>1480</v>
      </c>
      <c r="N255">
        <v>1013</v>
      </c>
      <c r="O255" t="s">
        <v>331</v>
      </c>
      <c r="P255" t="s">
        <v>332</v>
      </c>
      <c r="Q255">
        <v>1</v>
      </c>
      <c r="Y255">
        <v>0.396</v>
      </c>
      <c r="AA255">
        <v>0</v>
      </c>
      <c r="AB255">
        <v>410.67</v>
      </c>
      <c r="AC255">
        <v>66.28</v>
      </c>
      <c r="AD255">
        <v>0</v>
      </c>
      <c r="AN255">
        <v>0</v>
      </c>
      <c r="AO255">
        <v>0</v>
      </c>
      <c r="AP255">
        <v>1</v>
      </c>
      <c r="AQ255">
        <v>1</v>
      </c>
      <c r="AR255">
        <v>0</v>
      </c>
      <c r="AT255">
        <v>0.33</v>
      </c>
      <c r="AU255" t="s">
        <v>126</v>
      </c>
      <c r="AV255">
        <v>0</v>
      </c>
      <c r="AW255">
        <v>2</v>
      </c>
      <c r="AX255">
        <v>11182243</v>
      </c>
      <c r="AY255">
        <v>1</v>
      </c>
      <c r="AZ255">
        <v>0</v>
      </c>
      <c r="BA255">
        <v>255</v>
      </c>
      <c r="BB255">
        <v>1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135.52110000000002</v>
      </c>
      <c r="BL255">
        <v>21.872400000000003</v>
      </c>
      <c r="BM255">
        <v>0</v>
      </c>
      <c r="BN255">
        <v>0</v>
      </c>
      <c r="BO255">
        <v>0</v>
      </c>
      <c r="BP255">
        <v>1</v>
      </c>
      <c r="BQ255">
        <v>0</v>
      </c>
      <c r="BR255">
        <v>162.62532000000002</v>
      </c>
      <c r="BS255">
        <v>26.24688</v>
      </c>
      <c r="BT255">
        <v>0</v>
      </c>
      <c r="BU255">
        <v>0</v>
      </c>
      <c r="BV255">
        <v>0</v>
      </c>
      <c r="BW255">
        <v>1</v>
      </c>
    </row>
    <row r="256" spans="1:75" ht="12.75">
      <c r="A256">
        <f>ROW(Source!A71)</f>
        <v>71</v>
      </c>
      <c r="B256">
        <v>11182228</v>
      </c>
      <c r="C256">
        <v>11182224</v>
      </c>
      <c r="D256">
        <v>1467145</v>
      </c>
      <c r="E256">
        <v>1</v>
      </c>
      <c r="F256">
        <v>1</v>
      </c>
      <c r="G256">
        <v>1</v>
      </c>
      <c r="H256">
        <v>2</v>
      </c>
      <c r="I256" t="s">
        <v>423</v>
      </c>
      <c r="J256" t="s">
        <v>424</v>
      </c>
      <c r="K256" t="s">
        <v>425</v>
      </c>
      <c r="L256">
        <v>1368</v>
      </c>
      <c r="N256">
        <v>1011</v>
      </c>
      <c r="O256" t="s">
        <v>336</v>
      </c>
      <c r="P256" t="s">
        <v>336</v>
      </c>
      <c r="Q256">
        <v>1</v>
      </c>
      <c r="Y256">
        <v>28.2</v>
      </c>
      <c r="AA256">
        <v>0</v>
      </c>
      <c r="AB256">
        <v>94.34</v>
      </c>
      <c r="AC256">
        <v>56.99</v>
      </c>
      <c r="AD256">
        <v>0</v>
      </c>
      <c r="AN256">
        <v>0</v>
      </c>
      <c r="AO256">
        <v>0</v>
      </c>
      <c r="AP256">
        <v>1</v>
      </c>
      <c r="AQ256">
        <v>1</v>
      </c>
      <c r="AR256">
        <v>0</v>
      </c>
      <c r="AT256">
        <v>23.5</v>
      </c>
      <c r="AU256" t="s">
        <v>126</v>
      </c>
      <c r="AV256">
        <v>0</v>
      </c>
      <c r="AW256">
        <v>2</v>
      </c>
      <c r="AX256">
        <v>11182244</v>
      </c>
      <c r="AY256">
        <v>1</v>
      </c>
      <c r="AZ256">
        <v>0</v>
      </c>
      <c r="BA256">
        <v>256</v>
      </c>
      <c r="BB256">
        <v>1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2216.99</v>
      </c>
      <c r="BL256">
        <v>1339.265</v>
      </c>
      <c r="BM256">
        <v>0</v>
      </c>
      <c r="BN256">
        <v>0</v>
      </c>
      <c r="BO256">
        <v>0</v>
      </c>
      <c r="BP256">
        <v>1</v>
      </c>
      <c r="BQ256">
        <v>0</v>
      </c>
      <c r="BR256">
        <v>2660.388</v>
      </c>
      <c r="BS256">
        <v>1607.118</v>
      </c>
      <c r="BT256">
        <v>0</v>
      </c>
      <c r="BU256">
        <v>0</v>
      </c>
      <c r="BV256">
        <v>0</v>
      </c>
      <c r="BW256">
        <v>1</v>
      </c>
    </row>
    <row r="257" spans="1:75" ht="12.75">
      <c r="A257">
        <f>ROW(Source!A71)</f>
        <v>71</v>
      </c>
      <c r="B257">
        <v>11182229</v>
      </c>
      <c r="C257">
        <v>11182224</v>
      </c>
      <c r="D257">
        <v>1467385</v>
      </c>
      <c r="E257">
        <v>1</v>
      </c>
      <c r="F257">
        <v>1</v>
      </c>
      <c r="G257">
        <v>1</v>
      </c>
      <c r="H257">
        <v>2</v>
      </c>
      <c r="I257" t="s">
        <v>333</v>
      </c>
      <c r="J257" t="s">
        <v>334</v>
      </c>
      <c r="K257" t="s">
        <v>335</v>
      </c>
      <c r="L257">
        <v>1368</v>
      </c>
      <c r="N257">
        <v>1011</v>
      </c>
      <c r="O257" t="s">
        <v>336</v>
      </c>
      <c r="P257" t="s">
        <v>336</v>
      </c>
      <c r="Q257">
        <v>1</v>
      </c>
      <c r="Y257">
        <v>3.24</v>
      </c>
      <c r="AA257">
        <v>0</v>
      </c>
      <c r="AB257">
        <v>15.45</v>
      </c>
      <c r="AC257">
        <v>0</v>
      </c>
      <c r="AD257">
        <v>0</v>
      </c>
      <c r="AN257">
        <v>0</v>
      </c>
      <c r="AO257">
        <v>0</v>
      </c>
      <c r="AP257">
        <v>1</v>
      </c>
      <c r="AQ257">
        <v>1</v>
      </c>
      <c r="AR257">
        <v>0</v>
      </c>
      <c r="AT257">
        <v>2.7</v>
      </c>
      <c r="AU257" t="s">
        <v>126</v>
      </c>
      <c r="AV257">
        <v>0</v>
      </c>
      <c r="AW257">
        <v>2</v>
      </c>
      <c r="AX257">
        <v>11182245</v>
      </c>
      <c r="AY257">
        <v>1</v>
      </c>
      <c r="AZ257">
        <v>0</v>
      </c>
      <c r="BA257">
        <v>257</v>
      </c>
      <c r="BB257">
        <v>1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41.715</v>
      </c>
      <c r="BL257">
        <v>0</v>
      </c>
      <c r="BM257">
        <v>0</v>
      </c>
      <c r="BN257">
        <v>0</v>
      </c>
      <c r="BO257">
        <v>0</v>
      </c>
      <c r="BP257">
        <v>1</v>
      </c>
      <c r="BQ257">
        <v>0</v>
      </c>
      <c r="BR257">
        <v>50.058</v>
      </c>
      <c r="BS257">
        <v>0</v>
      </c>
      <c r="BT257">
        <v>0</v>
      </c>
      <c r="BU257">
        <v>0</v>
      </c>
      <c r="BV257">
        <v>0</v>
      </c>
      <c r="BW257">
        <v>1</v>
      </c>
    </row>
    <row r="258" spans="1:75" ht="12.75">
      <c r="A258">
        <f>ROW(Source!A71)</f>
        <v>71</v>
      </c>
      <c r="B258">
        <v>11182230</v>
      </c>
      <c r="C258">
        <v>11182224</v>
      </c>
      <c r="D258">
        <v>1471190</v>
      </c>
      <c r="E258">
        <v>1</v>
      </c>
      <c r="F258">
        <v>1</v>
      </c>
      <c r="G258">
        <v>1</v>
      </c>
      <c r="H258">
        <v>2</v>
      </c>
      <c r="I258" t="s">
        <v>354</v>
      </c>
      <c r="J258" t="s">
        <v>355</v>
      </c>
      <c r="K258" t="s">
        <v>356</v>
      </c>
      <c r="L258">
        <v>1368</v>
      </c>
      <c r="N258">
        <v>1011</v>
      </c>
      <c r="O258" t="s">
        <v>336</v>
      </c>
      <c r="P258" t="s">
        <v>336</v>
      </c>
      <c r="Q258">
        <v>1</v>
      </c>
      <c r="Y258">
        <v>8.352</v>
      </c>
      <c r="AA258">
        <v>0</v>
      </c>
      <c r="AB258">
        <v>5</v>
      </c>
      <c r="AC258">
        <v>0</v>
      </c>
      <c r="AD258">
        <v>0</v>
      </c>
      <c r="AN258">
        <v>0</v>
      </c>
      <c r="AO258">
        <v>0</v>
      </c>
      <c r="AP258">
        <v>1</v>
      </c>
      <c r="AQ258">
        <v>1</v>
      </c>
      <c r="AR258">
        <v>0</v>
      </c>
      <c r="AT258">
        <v>6.96</v>
      </c>
      <c r="AU258" t="s">
        <v>126</v>
      </c>
      <c r="AV258">
        <v>0</v>
      </c>
      <c r="AW258">
        <v>2</v>
      </c>
      <c r="AX258">
        <v>11182246</v>
      </c>
      <c r="AY258">
        <v>1</v>
      </c>
      <c r="AZ258">
        <v>0</v>
      </c>
      <c r="BA258">
        <v>258</v>
      </c>
      <c r="BB258">
        <v>1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34.8</v>
      </c>
      <c r="BL258">
        <v>0</v>
      </c>
      <c r="BM258">
        <v>0</v>
      </c>
      <c r="BN258">
        <v>0</v>
      </c>
      <c r="BO258">
        <v>0</v>
      </c>
      <c r="BP258">
        <v>1</v>
      </c>
      <c r="BQ258">
        <v>0</v>
      </c>
      <c r="BR258">
        <v>41.76</v>
      </c>
      <c r="BS258">
        <v>0</v>
      </c>
      <c r="BT258">
        <v>0</v>
      </c>
      <c r="BU258">
        <v>0</v>
      </c>
      <c r="BV258">
        <v>0</v>
      </c>
      <c r="BW258">
        <v>1</v>
      </c>
    </row>
    <row r="259" spans="1:75" ht="12.75">
      <c r="A259">
        <f>ROW(Source!A71)</f>
        <v>71</v>
      </c>
      <c r="B259">
        <v>11182231</v>
      </c>
      <c r="C259">
        <v>11182224</v>
      </c>
      <c r="D259">
        <v>1471982</v>
      </c>
      <c r="E259">
        <v>1</v>
      </c>
      <c r="F259">
        <v>1</v>
      </c>
      <c r="G259">
        <v>1</v>
      </c>
      <c r="H259">
        <v>2</v>
      </c>
      <c r="I259" t="s">
        <v>337</v>
      </c>
      <c r="J259" t="s">
        <v>338</v>
      </c>
      <c r="K259" t="s">
        <v>339</v>
      </c>
      <c r="L259">
        <v>1480</v>
      </c>
      <c r="N259">
        <v>1013</v>
      </c>
      <c r="O259" t="s">
        <v>331</v>
      </c>
      <c r="P259" t="s">
        <v>332</v>
      </c>
      <c r="Q259">
        <v>1</v>
      </c>
      <c r="Y259">
        <v>0.396</v>
      </c>
      <c r="AA259">
        <v>0</v>
      </c>
      <c r="AB259">
        <v>290.01</v>
      </c>
      <c r="AC259">
        <v>104.55</v>
      </c>
      <c r="AD259">
        <v>0</v>
      </c>
      <c r="AN259">
        <v>0</v>
      </c>
      <c r="AO259">
        <v>0</v>
      </c>
      <c r="AP259">
        <v>1</v>
      </c>
      <c r="AQ259">
        <v>1</v>
      </c>
      <c r="AR259">
        <v>0</v>
      </c>
      <c r="AT259">
        <v>0.33</v>
      </c>
      <c r="AU259" t="s">
        <v>126</v>
      </c>
      <c r="AV259">
        <v>0</v>
      </c>
      <c r="AW259">
        <v>2</v>
      </c>
      <c r="AX259">
        <v>11182247</v>
      </c>
      <c r="AY259">
        <v>1</v>
      </c>
      <c r="AZ259">
        <v>0</v>
      </c>
      <c r="BA259">
        <v>259</v>
      </c>
      <c r="BB259">
        <v>1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95.7033</v>
      </c>
      <c r="BL259">
        <v>34.5015</v>
      </c>
      <c r="BM259">
        <v>0</v>
      </c>
      <c r="BN259">
        <v>0</v>
      </c>
      <c r="BO259">
        <v>0</v>
      </c>
      <c r="BP259">
        <v>1</v>
      </c>
      <c r="BQ259">
        <v>0</v>
      </c>
      <c r="BR259">
        <v>114.84396</v>
      </c>
      <c r="BS259">
        <v>41.4018</v>
      </c>
      <c r="BT259">
        <v>0</v>
      </c>
      <c r="BU259">
        <v>0</v>
      </c>
      <c r="BV259">
        <v>0</v>
      </c>
      <c r="BW259">
        <v>1</v>
      </c>
    </row>
    <row r="260" spans="1:75" ht="12.75">
      <c r="A260">
        <f>ROW(Source!A71)</f>
        <v>71</v>
      </c>
      <c r="B260">
        <v>11182232</v>
      </c>
      <c r="C260">
        <v>11182224</v>
      </c>
      <c r="D260">
        <v>1401843</v>
      </c>
      <c r="E260">
        <v>1</v>
      </c>
      <c r="F260">
        <v>1</v>
      </c>
      <c r="G260">
        <v>1</v>
      </c>
      <c r="H260">
        <v>3</v>
      </c>
      <c r="I260" t="s">
        <v>450</v>
      </c>
      <c r="J260" t="s">
        <v>451</v>
      </c>
      <c r="K260" t="s">
        <v>452</v>
      </c>
      <c r="L260">
        <v>1348</v>
      </c>
      <c r="N260">
        <v>1009</v>
      </c>
      <c r="O260" t="s">
        <v>353</v>
      </c>
      <c r="P260" t="s">
        <v>353</v>
      </c>
      <c r="Q260">
        <v>1000</v>
      </c>
      <c r="Y260">
        <v>0.0021</v>
      </c>
      <c r="AA260">
        <v>37950.2</v>
      </c>
      <c r="AB260">
        <v>0</v>
      </c>
      <c r="AC260">
        <v>0</v>
      </c>
      <c r="AD260">
        <v>0</v>
      </c>
      <c r="AN260">
        <v>0</v>
      </c>
      <c r="AO260">
        <v>0</v>
      </c>
      <c r="AP260">
        <v>1</v>
      </c>
      <c r="AQ260">
        <v>1</v>
      </c>
      <c r="AR260">
        <v>0</v>
      </c>
      <c r="AT260">
        <v>0.0021</v>
      </c>
      <c r="AV260">
        <v>0</v>
      </c>
      <c r="AW260">
        <v>2</v>
      </c>
      <c r="AX260">
        <v>11182248</v>
      </c>
      <c r="AY260">
        <v>1</v>
      </c>
      <c r="AZ260">
        <v>0</v>
      </c>
      <c r="BA260">
        <v>260</v>
      </c>
      <c r="BB260">
        <v>1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79.69541999999998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1</v>
      </c>
      <c r="BQ260">
        <v>79.69541999999998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1</v>
      </c>
    </row>
    <row r="261" spans="1:75" ht="12.75">
      <c r="A261">
        <f>ROW(Source!A71)</f>
        <v>71</v>
      </c>
      <c r="B261">
        <v>11182233</v>
      </c>
      <c r="C261">
        <v>11182224</v>
      </c>
      <c r="D261">
        <v>1404368</v>
      </c>
      <c r="E261">
        <v>1</v>
      </c>
      <c r="F261">
        <v>1</v>
      </c>
      <c r="G261">
        <v>1</v>
      </c>
      <c r="H261">
        <v>3</v>
      </c>
      <c r="I261" t="s">
        <v>340</v>
      </c>
      <c r="J261" t="s">
        <v>341</v>
      </c>
      <c r="K261" t="s">
        <v>342</v>
      </c>
      <c r="L261">
        <v>1346</v>
      </c>
      <c r="N261">
        <v>1009</v>
      </c>
      <c r="O261" t="s">
        <v>343</v>
      </c>
      <c r="P261" t="s">
        <v>343</v>
      </c>
      <c r="Q261">
        <v>1</v>
      </c>
      <c r="Y261">
        <v>0.96</v>
      </c>
      <c r="AA261">
        <v>40.04</v>
      </c>
      <c r="AB261">
        <v>0</v>
      </c>
      <c r="AC261">
        <v>0</v>
      </c>
      <c r="AD261">
        <v>0</v>
      </c>
      <c r="AN261">
        <v>0</v>
      </c>
      <c r="AO261">
        <v>0</v>
      </c>
      <c r="AP261">
        <v>1</v>
      </c>
      <c r="AQ261">
        <v>1</v>
      </c>
      <c r="AR261">
        <v>0</v>
      </c>
      <c r="AT261">
        <v>0.96</v>
      </c>
      <c r="AV261">
        <v>0</v>
      </c>
      <c r="AW261">
        <v>2</v>
      </c>
      <c r="AX261">
        <v>11182249</v>
      </c>
      <c r="AY261">
        <v>1</v>
      </c>
      <c r="AZ261">
        <v>0</v>
      </c>
      <c r="BA261">
        <v>261</v>
      </c>
      <c r="BB261">
        <v>1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38.438399999999994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1</v>
      </c>
      <c r="BQ261">
        <v>38.438399999999994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1</v>
      </c>
    </row>
    <row r="262" spans="1:75" ht="12.75">
      <c r="A262">
        <f>ROW(Source!A71)</f>
        <v>71</v>
      </c>
      <c r="B262">
        <v>11182234</v>
      </c>
      <c r="C262">
        <v>11182224</v>
      </c>
      <c r="D262">
        <v>1405092</v>
      </c>
      <c r="E262">
        <v>1</v>
      </c>
      <c r="F262">
        <v>1</v>
      </c>
      <c r="G262">
        <v>1</v>
      </c>
      <c r="H262">
        <v>3</v>
      </c>
      <c r="I262" t="s">
        <v>394</v>
      </c>
      <c r="J262" t="s">
        <v>395</v>
      </c>
      <c r="K262" t="s">
        <v>396</v>
      </c>
      <c r="L262">
        <v>1358</v>
      </c>
      <c r="N262">
        <v>1010</v>
      </c>
      <c r="O262" t="s">
        <v>230</v>
      </c>
      <c r="P262" t="s">
        <v>230</v>
      </c>
      <c r="Q262">
        <v>10</v>
      </c>
      <c r="Y262">
        <v>13.4</v>
      </c>
      <c r="AA262">
        <v>10</v>
      </c>
      <c r="AB262">
        <v>0</v>
      </c>
      <c r="AC262">
        <v>0</v>
      </c>
      <c r="AD262">
        <v>0</v>
      </c>
      <c r="AN262">
        <v>2</v>
      </c>
      <c r="AO262">
        <v>0</v>
      </c>
      <c r="AP262">
        <v>1</v>
      </c>
      <c r="AQ262">
        <v>1</v>
      </c>
      <c r="AR262">
        <v>0</v>
      </c>
      <c r="AT262">
        <v>13.4</v>
      </c>
      <c r="AV262">
        <v>0</v>
      </c>
      <c r="AW262">
        <v>2</v>
      </c>
      <c r="AX262">
        <v>11182250</v>
      </c>
      <c r="AY262">
        <v>1</v>
      </c>
      <c r="AZ262">
        <v>0</v>
      </c>
      <c r="BA262">
        <v>262</v>
      </c>
      <c r="BB262">
        <v>1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134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1</v>
      </c>
      <c r="BQ262">
        <v>134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1</v>
      </c>
    </row>
    <row r="263" spans="1:75" ht="12.75">
      <c r="A263">
        <f>ROW(Source!A71)</f>
        <v>71</v>
      </c>
      <c r="B263">
        <v>11182235</v>
      </c>
      <c r="C263">
        <v>11182224</v>
      </c>
      <c r="D263">
        <v>1405125</v>
      </c>
      <c r="E263">
        <v>1</v>
      </c>
      <c r="F263">
        <v>1</v>
      </c>
      <c r="G263">
        <v>1</v>
      </c>
      <c r="H263">
        <v>3</v>
      </c>
      <c r="I263" t="s">
        <v>397</v>
      </c>
      <c r="J263" t="s">
        <v>398</v>
      </c>
      <c r="K263" t="s">
        <v>399</v>
      </c>
      <c r="L263">
        <v>1358</v>
      </c>
      <c r="N263">
        <v>1010</v>
      </c>
      <c r="O263" t="s">
        <v>230</v>
      </c>
      <c r="P263" t="s">
        <v>230</v>
      </c>
      <c r="Q263">
        <v>10</v>
      </c>
      <c r="Y263">
        <v>13.4</v>
      </c>
      <c r="AA263">
        <v>8</v>
      </c>
      <c r="AB263">
        <v>0</v>
      </c>
      <c r="AC263">
        <v>0</v>
      </c>
      <c r="AD263">
        <v>0</v>
      </c>
      <c r="AN263">
        <v>2</v>
      </c>
      <c r="AO263">
        <v>0</v>
      </c>
      <c r="AP263">
        <v>1</v>
      </c>
      <c r="AQ263">
        <v>1</v>
      </c>
      <c r="AR263">
        <v>0</v>
      </c>
      <c r="AT263">
        <v>13.4</v>
      </c>
      <c r="AV263">
        <v>0</v>
      </c>
      <c r="AW263">
        <v>2</v>
      </c>
      <c r="AX263">
        <v>11182251</v>
      </c>
      <c r="AY263">
        <v>1</v>
      </c>
      <c r="AZ263">
        <v>0</v>
      </c>
      <c r="BA263">
        <v>263</v>
      </c>
      <c r="BB263">
        <v>1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107.2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1</v>
      </c>
      <c r="BQ263">
        <v>107.2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1</v>
      </c>
    </row>
    <row r="264" spans="1:75" ht="12.75">
      <c r="A264">
        <f>ROW(Source!A71)</f>
        <v>71</v>
      </c>
      <c r="B264">
        <v>11182236</v>
      </c>
      <c r="C264">
        <v>11182224</v>
      </c>
      <c r="D264">
        <v>1413966</v>
      </c>
      <c r="E264">
        <v>1</v>
      </c>
      <c r="F264">
        <v>1</v>
      </c>
      <c r="G264">
        <v>1</v>
      </c>
      <c r="H264">
        <v>3</v>
      </c>
      <c r="I264" t="s">
        <v>453</v>
      </c>
      <c r="J264" t="s">
        <v>454</v>
      </c>
      <c r="K264" t="s">
        <v>455</v>
      </c>
      <c r="L264">
        <v>1346</v>
      </c>
      <c r="N264">
        <v>1009</v>
      </c>
      <c r="O264" t="s">
        <v>343</v>
      </c>
      <c r="P264" t="s">
        <v>343</v>
      </c>
      <c r="Q264">
        <v>1</v>
      </c>
      <c r="Y264">
        <v>0.4</v>
      </c>
      <c r="AA264">
        <v>33.81</v>
      </c>
      <c r="AB264">
        <v>0</v>
      </c>
      <c r="AC264">
        <v>0</v>
      </c>
      <c r="AD264">
        <v>0</v>
      </c>
      <c r="AN264">
        <v>2</v>
      </c>
      <c r="AO264">
        <v>0</v>
      </c>
      <c r="AP264">
        <v>1</v>
      </c>
      <c r="AQ264">
        <v>1</v>
      </c>
      <c r="AR264">
        <v>0</v>
      </c>
      <c r="AT264">
        <v>0.4</v>
      </c>
      <c r="AV264">
        <v>0</v>
      </c>
      <c r="AW264">
        <v>2</v>
      </c>
      <c r="AX264">
        <v>11182252</v>
      </c>
      <c r="AY264">
        <v>1</v>
      </c>
      <c r="AZ264">
        <v>0</v>
      </c>
      <c r="BA264">
        <v>264</v>
      </c>
      <c r="BB264">
        <v>1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13.524000000000001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1</v>
      </c>
      <c r="BQ264">
        <v>13.524000000000001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1</v>
      </c>
    </row>
    <row r="265" spans="1:75" ht="12.75">
      <c r="A265">
        <f>ROW(Source!A71)</f>
        <v>71</v>
      </c>
      <c r="B265">
        <v>11182237</v>
      </c>
      <c r="C265">
        <v>11182224</v>
      </c>
      <c r="D265">
        <v>1444033</v>
      </c>
      <c r="E265">
        <v>1</v>
      </c>
      <c r="F265">
        <v>1</v>
      </c>
      <c r="G265">
        <v>1</v>
      </c>
      <c r="H265">
        <v>3</v>
      </c>
      <c r="I265" t="s">
        <v>456</v>
      </c>
      <c r="J265" t="s">
        <v>457</v>
      </c>
      <c r="K265" t="s">
        <v>458</v>
      </c>
      <c r="L265">
        <v>1358</v>
      </c>
      <c r="N265">
        <v>1010</v>
      </c>
      <c r="O265" t="s">
        <v>230</v>
      </c>
      <c r="P265" t="s">
        <v>230</v>
      </c>
      <c r="Q265">
        <v>10</v>
      </c>
      <c r="Y265">
        <v>1</v>
      </c>
      <c r="AA265">
        <v>16.1</v>
      </c>
      <c r="AB265">
        <v>0</v>
      </c>
      <c r="AC265">
        <v>0</v>
      </c>
      <c r="AD265">
        <v>0</v>
      </c>
      <c r="AN265">
        <v>2</v>
      </c>
      <c r="AO265">
        <v>0</v>
      </c>
      <c r="AP265">
        <v>1</v>
      </c>
      <c r="AQ265">
        <v>1</v>
      </c>
      <c r="AR265">
        <v>0</v>
      </c>
      <c r="AT265">
        <v>1</v>
      </c>
      <c r="AV265">
        <v>0</v>
      </c>
      <c r="AW265">
        <v>2</v>
      </c>
      <c r="AX265">
        <v>11182253</v>
      </c>
      <c r="AY265">
        <v>1</v>
      </c>
      <c r="AZ265">
        <v>0</v>
      </c>
      <c r="BA265">
        <v>265</v>
      </c>
      <c r="BB265">
        <v>1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16.1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1</v>
      </c>
      <c r="BQ265">
        <v>16.1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1</v>
      </c>
    </row>
    <row r="266" spans="1:75" ht="12.75">
      <c r="A266">
        <f>ROW(Source!A71)</f>
        <v>71</v>
      </c>
      <c r="B266">
        <v>11182238</v>
      </c>
      <c r="C266">
        <v>11182224</v>
      </c>
      <c r="D266">
        <v>1444042</v>
      </c>
      <c r="E266">
        <v>1</v>
      </c>
      <c r="F266">
        <v>1</v>
      </c>
      <c r="G266">
        <v>1</v>
      </c>
      <c r="H266">
        <v>3</v>
      </c>
      <c r="I266" t="s">
        <v>459</v>
      </c>
      <c r="J266" t="s">
        <v>460</v>
      </c>
      <c r="K266" t="s">
        <v>461</v>
      </c>
      <c r="L266">
        <v>1358</v>
      </c>
      <c r="N266">
        <v>1010</v>
      </c>
      <c r="O266" t="s">
        <v>230</v>
      </c>
      <c r="P266" t="s">
        <v>230</v>
      </c>
      <c r="Q266">
        <v>10</v>
      </c>
      <c r="Y266">
        <v>6.7</v>
      </c>
      <c r="AA266">
        <v>18.38</v>
      </c>
      <c r="AB266">
        <v>0</v>
      </c>
      <c r="AC266">
        <v>0</v>
      </c>
      <c r="AD266">
        <v>0</v>
      </c>
      <c r="AN266">
        <v>2</v>
      </c>
      <c r="AO266">
        <v>0</v>
      </c>
      <c r="AP266">
        <v>1</v>
      </c>
      <c r="AQ266">
        <v>1</v>
      </c>
      <c r="AR266">
        <v>0</v>
      </c>
      <c r="AT266">
        <v>6.7</v>
      </c>
      <c r="AV266">
        <v>0</v>
      </c>
      <c r="AW266">
        <v>2</v>
      </c>
      <c r="AX266">
        <v>11182254</v>
      </c>
      <c r="AY266">
        <v>1</v>
      </c>
      <c r="AZ266">
        <v>0</v>
      </c>
      <c r="BA266">
        <v>266</v>
      </c>
      <c r="BB266">
        <v>1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123.146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1</v>
      </c>
      <c r="BQ266">
        <v>123.146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1</v>
      </c>
    </row>
    <row r="267" spans="1:75" ht="12.75">
      <c r="A267">
        <f>ROW(Source!A71)</f>
        <v>71</v>
      </c>
      <c r="B267">
        <v>11182239</v>
      </c>
      <c r="C267">
        <v>11182224</v>
      </c>
      <c r="D267">
        <v>1444120</v>
      </c>
      <c r="E267">
        <v>1</v>
      </c>
      <c r="F267">
        <v>1</v>
      </c>
      <c r="G267">
        <v>1</v>
      </c>
      <c r="H267">
        <v>3</v>
      </c>
      <c r="I267" t="s">
        <v>420</v>
      </c>
      <c r="J267" t="s">
        <v>421</v>
      </c>
      <c r="K267" t="s">
        <v>422</v>
      </c>
      <c r="L267">
        <v>1354</v>
      </c>
      <c r="N267">
        <v>1010</v>
      </c>
      <c r="O267" t="s">
        <v>24</v>
      </c>
      <c r="P267" t="s">
        <v>24</v>
      </c>
      <c r="Q267">
        <v>1</v>
      </c>
      <c r="Y267">
        <v>18</v>
      </c>
      <c r="AA267">
        <v>3.25</v>
      </c>
      <c r="AB267">
        <v>0</v>
      </c>
      <c r="AC267">
        <v>0</v>
      </c>
      <c r="AD267">
        <v>0</v>
      </c>
      <c r="AN267">
        <v>2</v>
      </c>
      <c r="AO267">
        <v>0</v>
      </c>
      <c r="AP267">
        <v>1</v>
      </c>
      <c r="AQ267">
        <v>1</v>
      </c>
      <c r="AR267">
        <v>0</v>
      </c>
      <c r="AT267">
        <v>18</v>
      </c>
      <c r="AV267">
        <v>0</v>
      </c>
      <c r="AW267">
        <v>2</v>
      </c>
      <c r="AX267">
        <v>11182255</v>
      </c>
      <c r="AY267">
        <v>1</v>
      </c>
      <c r="AZ267">
        <v>0</v>
      </c>
      <c r="BA267">
        <v>267</v>
      </c>
      <c r="BB267">
        <v>1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58.5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1</v>
      </c>
      <c r="BQ267">
        <v>58.5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1</v>
      </c>
    </row>
    <row r="268" spans="1:75" ht="12.75">
      <c r="A268">
        <f>ROW(Source!A71)</f>
        <v>71</v>
      </c>
      <c r="B268">
        <v>11182240</v>
      </c>
      <c r="C268">
        <v>11182224</v>
      </c>
      <c r="D268">
        <v>1444148</v>
      </c>
      <c r="E268">
        <v>1</v>
      </c>
      <c r="F268">
        <v>1</v>
      </c>
      <c r="G268">
        <v>1</v>
      </c>
      <c r="H268">
        <v>3</v>
      </c>
      <c r="I268" t="s">
        <v>462</v>
      </c>
      <c r="J268" t="s">
        <v>463</v>
      </c>
      <c r="K268" t="s">
        <v>464</v>
      </c>
      <c r="L268">
        <v>1358</v>
      </c>
      <c r="N268">
        <v>1010</v>
      </c>
      <c r="O268" t="s">
        <v>230</v>
      </c>
      <c r="P268" t="s">
        <v>230</v>
      </c>
      <c r="Q268">
        <v>10</v>
      </c>
      <c r="Y268">
        <v>1.8</v>
      </c>
      <c r="AA268">
        <v>25</v>
      </c>
      <c r="AB268">
        <v>0</v>
      </c>
      <c r="AC268">
        <v>0</v>
      </c>
      <c r="AD268">
        <v>0</v>
      </c>
      <c r="AN268">
        <v>2</v>
      </c>
      <c r="AO268">
        <v>0</v>
      </c>
      <c r="AP268">
        <v>1</v>
      </c>
      <c r="AQ268">
        <v>1</v>
      </c>
      <c r="AR268">
        <v>0</v>
      </c>
      <c r="AT268">
        <v>1.8</v>
      </c>
      <c r="AV268">
        <v>0</v>
      </c>
      <c r="AW268">
        <v>2</v>
      </c>
      <c r="AX268">
        <v>11182256</v>
      </c>
      <c r="AY268">
        <v>1</v>
      </c>
      <c r="AZ268">
        <v>0</v>
      </c>
      <c r="BA268">
        <v>268</v>
      </c>
      <c r="BB268">
        <v>1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45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1</v>
      </c>
      <c r="BQ268">
        <v>45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1</v>
      </c>
    </row>
    <row r="269" spans="1:75" ht="12.75">
      <c r="A269">
        <f>ROW(Source!A72)</f>
        <v>72</v>
      </c>
      <c r="B269">
        <v>11182258</v>
      </c>
      <c r="C269">
        <v>11182257</v>
      </c>
      <c r="D269">
        <v>121639</v>
      </c>
      <c r="E269">
        <v>1</v>
      </c>
      <c r="F269">
        <v>1</v>
      </c>
      <c r="G269">
        <v>1</v>
      </c>
      <c r="H269">
        <v>1</v>
      </c>
      <c r="I269" t="s">
        <v>448</v>
      </c>
      <c r="K269" t="s">
        <v>449</v>
      </c>
      <c r="L269">
        <v>1369</v>
      </c>
      <c r="N269">
        <v>1013</v>
      </c>
      <c r="O269" t="s">
        <v>325</v>
      </c>
      <c r="P269" t="s">
        <v>325</v>
      </c>
      <c r="Q269">
        <v>1</v>
      </c>
      <c r="Y269">
        <v>8.088</v>
      </c>
      <c r="AA269">
        <v>0</v>
      </c>
      <c r="AB269">
        <v>0</v>
      </c>
      <c r="AC269">
        <v>0</v>
      </c>
      <c r="AD269">
        <v>48.57</v>
      </c>
      <c r="AN269">
        <v>0</v>
      </c>
      <c r="AO269">
        <v>0</v>
      </c>
      <c r="AP269">
        <v>1</v>
      </c>
      <c r="AQ269">
        <v>1</v>
      </c>
      <c r="AR269">
        <v>0</v>
      </c>
      <c r="AT269">
        <v>6.74</v>
      </c>
      <c r="AU269" t="s">
        <v>126</v>
      </c>
      <c r="AV269">
        <v>1</v>
      </c>
      <c r="AW269">
        <v>2</v>
      </c>
      <c r="AX269">
        <v>11182270</v>
      </c>
      <c r="AY269">
        <v>1</v>
      </c>
      <c r="AZ269">
        <v>0</v>
      </c>
      <c r="BA269">
        <v>269</v>
      </c>
      <c r="BB269">
        <v>1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327.3618</v>
      </c>
      <c r="BN269">
        <v>6.74</v>
      </c>
      <c r="BO269">
        <v>0</v>
      </c>
      <c r="BP269">
        <v>1</v>
      </c>
      <c r="BQ269">
        <v>0</v>
      </c>
      <c r="BR269">
        <v>0</v>
      </c>
      <c r="BS269">
        <v>0</v>
      </c>
      <c r="BT269">
        <v>392.83415999999994</v>
      </c>
      <c r="BU269">
        <v>8.088</v>
      </c>
      <c r="BV269">
        <v>0</v>
      </c>
      <c r="BW269">
        <v>1</v>
      </c>
    </row>
    <row r="270" spans="1:75" ht="12.75">
      <c r="A270">
        <f>ROW(Source!A72)</f>
        <v>72</v>
      </c>
      <c r="B270">
        <v>11182259</v>
      </c>
      <c r="C270">
        <v>11182257</v>
      </c>
      <c r="D270">
        <v>121548</v>
      </c>
      <c r="E270">
        <v>1</v>
      </c>
      <c r="F270">
        <v>1</v>
      </c>
      <c r="G270">
        <v>1</v>
      </c>
      <c r="H270">
        <v>1</v>
      </c>
      <c r="I270" t="s">
        <v>34</v>
      </c>
      <c r="K270" t="s">
        <v>326</v>
      </c>
      <c r="L270">
        <v>608254</v>
      </c>
      <c r="N270">
        <v>1013</v>
      </c>
      <c r="O270" t="s">
        <v>327</v>
      </c>
      <c r="P270" t="s">
        <v>327</v>
      </c>
      <c r="Q270">
        <v>1</v>
      </c>
      <c r="Y270">
        <v>0.048</v>
      </c>
      <c r="AA270">
        <v>0</v>
      </c>
      <c r="AB270">
        <v>0</v>
      </c>
      <c r="AC270">
        <v>0</v>
      </c>
      <c r="AD270">
        <v>0</v>
      </c>
      <c r="AN270">
        <v>0</v>
      </c>
      <c r="AO270">
        <v>0</v>
      </c>
      <c r="AP270">
        <v>1</v>
      </c>
      <c r="AQ270">
        <v>1</v>
      </c>
      <c r="AR270">
        <v>0</v>
      </c>
      <c r="AT270">
        <v>0.04</v>
      </c>
      <c r="AU270" t="s">
        <v>126</v>
      </c>
      <c r="AV270">
        <v>2</v>
      </c>
      <c r="AW270">
        <v>2</v>
      </c>
      <c r="AX270">
        <v>11182271</v>
      </c>
      <c r="AY270">
        <v>1</v>
      </c>
      <c r="AZ270">
        <v>0</v>
      </c>
      <c r="BA270">
        <v>270</v>
      </c>
      <c r="BB270">
        <v>1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0.04</v>
      </c>
      <c r="BP270">
        <v>1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0.048</v>
      </c>
      <c r="BW270">
        <v>1</v>
      </c>
    </row>
    <row r="271" spans="1:75" ht="12.75">
      <c r="A271">
        <f>ROW(Source!A72)</f>
        <v>72</v>
      </c>
      <c r="B271">
        <v>11182260</v>
      </c>
      <c r="C271">
        <v>11182257</v>
      </c>
      <c r="D271">
        <v>1466783</v>
      </c>
      <c r="E271">
        <v>1</v>
      </c>
      <c r="F271">
        <v>1</v>
      </c>
      <c r="G271">
        <v>1</v>
      </c>
      <c r="H271">
        <v>2</v>
      </c>
      <c r="I271" t="s">
        <v>328</v>
      </c>
      <c r="J271" t="s">
        <v>329</v>
      </c>
      <c r="K271" t="s">
        <v>330</v>
      </c>
      <c r="L271">
        <v>1480</v>
      </c>
      <c r="N271">
        <v>1013</v>
      </c>
      <c r="O271" t="s">
        <v>331</v>
      </c>
      <c r="P271" t="s">
        <v>332</v>
      </c>
      <c r="Q271">
        <v>1</v>
      </c>
      <c r="Y271">
        <v>0.024</v>
      </c>
      <c r="AA271">
        <v>0</v>
      </c>
      <c r="AB271">
        <v>410.67</v>
      </c>
      <c r="AC271">
        <v>66.28</v>
      </c>
      <c r="AD271">
        <v>0</v>
      </c>
      <c r="AN271">
        <v>0</v>
      </c>
      <c r="AO271">
        <v>0</v>
      </c>
      <c r="AP271">
        <v>1</v>
      </c>
      <c r="AQ271">
        <v>1</v>
      </c>
      <c r="AR271">
        <v>0</v>
      </c>
      <c r="AT271">
        <v>0.02</v>
      </c>
      <c r="AU271" t="s">
        <v>126</v>
      </c>
      <c r="AV271">
        <v>0</v>
      </c>
      <c r="AW271">
        <v>2</v>
      </c>
      <c r="AX271">
        <v>11182272</v>
      </c>
      <c r="AY271">
        <v>1</v>
      </c>
      <c r="AZ271">
        <v>0</v>
      </c>
      <c r="BA271">
        <v>271</v>
      </c>
      <c r="BB271">
        <v>1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8.2134</v>
      </c>
      <c r="BL271">
        <v>1.3256000000000001</v>
      </c>
      <c r="BM271">
        <v>0</v>
      </c>
      <c r="BN271">
        <v>0</v>
      </c>
      <c r="BO271">
        <v>0</v>
      </c>
      <c r="BP271">
        <v>1</v>
      </c>
      <c r="BQ271">
        <v>0</v>
      </c>
      <c r="BR271">
        <v>9.85608</v>
      </c>
      <c r="BS271">
        <v>1.5907200000000001</v>
      </c>
      <c r="BT271">
        <v>0</v>
      </c>
      <c r="BU271">
        <v>0</v>
      </c>
      <c r="BV271">
        <v>0</v>
      </c>
      <c r="BW271">
        <v>1</v>
      </c>
    </row>
    <row r="272" spans="1:75" ht="12.75">
      <c r="A272">
        <f>ROW(Source!A72)</f>
        <v>72</v>
      </c>
      <c r="B272">
        <v>11182261</v>
      </c>
      <c r="C272">
        <v>11182257</v>
      </c>
      <c r="D272">
        <v>1471982</v>
      </c>
      <c r="E272">
        <v>1</v>
      </c>
      <c r="F272">
        <v>1</v>
      </c>
      <c r="G272">
        <v>1</v>
      </c>
      <c r="H272">
        <v>2</v>
      </c>
      <c r="I272" t="s">
        <v>337</v>
      </c>
      <c r="J272" t="s">
        <v>338</v>
      </c>
      <c r="K272" t="s">
        <v>339</v>
      </c>
      <c r="L272">
        <v>1480</v>
      </c>
      <c r="N272">
        <v>1013</v>
      </c>
      <c r="O272" t="s">
        <v>331</v>
      </c>
      <c r="P272" t="s">
        <v>332</v>
      </c>
      <c r="Q272">
        <v>1</v>
      </c>
      <c r="Y272">
        <v>0.024</v>
      </c>
      <c r="AA272">
        <v>0</v>
      </c>
      <c r="AB272">
        <v>290.01</v>
      </c>
      <c r="AC272">
        <v>104.55</v>
      </c>
      <c r="AD272">
        <v>0</v>
      </c>
      <c r="AN272">
        <v>0</v>
      </c>
      <c r="AO272">
        <v>0</v>
      </c>
      <c r="AP272">
        <v>1</v>
      </c>
      <c r="AQ272">
        <v>1</v>
      </c>
      <c r="AR272">
        <v>0</v>
      </c>
      <c r="AT272">
        <v>0.02</v>
      </c>
      <c r="AU272" t="s">
        <v>126</v>
      </c>
      <c r="AV272">
        <v>0</v>
      </c>
      <c r="AW272">
        <v>2</v>
      </c>
      <c r="AX272">
        <v>11182273</v>
      </c>
      <c r="AY272">
        <v>1</v>
      </c>
      <c r="AZ272">
        <v>0</v>
      </c>
      <c r="BA272">
        <v>272</v>
      </c>
      <c r="BB272">
        <v>1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5.8002</v>
      </c>
      <c r="BL272">
        <v>2.091</v>
      </c>
      <c r="BM272">
        <v>0</v>
      </c>
      <c r="BN272">
        <v>0</v>
      </c>
      <c r="BO272">
        <v>0</v>
      </c>
      <c r="BP272">
        <v>1</v>
      </c>
      <c r="BQ272">
        <v>0</v>
      </c>
      <c r="BR272">
        <v>6.96024</v>
      </c>
      <c r="BS272">
        <v>2.5092</v>
      </c>
      <c r="BT272">
        <v>0</v>
      </c>
      <c r="BU272">
        <v>0</v>
      </c>
      <c r="BV272">
        <v>0</v>
      </c>
      <c r="BW272">
        <v>1</v>
      </c>
    </row>
    <row r="273" spans="1:75" ht="12.75">
      <c r="A273">
        <f>ROW(Source!A72)</f>
        <v>72</v>
      </c>
      <c r="B273">
        <v>11182262</v>
      </c>
      <c r="C273">
        <v>11182257</v>
      </c>
      <c r="D273">
        <v>1404090</v>
      </c>
      <c r="E273">
        <v>1</v>
      </c>
      <c r="F273">
        <v>1</v>
      </c>
      <c r="G273">
        <v>1</v>
      </c>
      <c r="H273">
        <v>3</v>
      </c>
      <c r="I273" t="s">
        <v>465</v>
      </c>
      <c r="J273" t="s">
        <v>466</v>
      </c>
      <c r="K273" t="s">
        <v>467</v>
      </c>
      <c r="L273">
        <v>1348</v>
      </c>
      <c r="N273">
        <v>1009</v>
      </c>
      <c r="O273" t="s">
        <v>353</v>
      </c>
      <c r="P273" t="s">
        <v>353</v>
      </c>
      <c r="Q273">
        <v>1000</v>
      </c>
      <c r="Y273">
        <v>0.0006</v>
      </c>
      <c r="AA273">
        <v>3276</v>
      </c>
      <c r="AB273">
        <v>0</v>
      </c>
      <c r="AC273">
        <v>0</v>
      </c>
      <c r="AD273">
        <v>0</v>
      </c>
      <c r="AN273">
        <v>0</v>
      </c>
      <c r="AO273">
        <v>0</v>
      </c>
      <c r="AP273">
        <v>1</v>
      </c>
      <c r="AQ273">
        <v>1</v>
      </c>
      <c r="AR273">
        <v>0</v>
      </c>
      <c r="AT273">
        <v>0.0006</v>
      </c>
      <c r="AV273">
        <v>0</v>
      </c>
      <c r="AW273">
        <v>2</v>
      </c>
      <c r="AX273">
        <v>11182274</v>
      </c>
      <c r="AY273">
        <v>1</v>
      </c>
      <c r="AZ273">
        <v>0</v>
      </c>
      <c r="BA273">
        <v>273</v>
      </c>
      <c r="BB273">
        <v>1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1.9655999999999998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1</v>
      </c>
      <c r="BQ273">
        <v>1.9655999999999998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1</v>
      </c>
    </row>
    <row r="274" spans="1:75" ht="12.75">
      <c r="A274">
        <f>ROW(Source!A72)</f>
        <v>72</v>
      </c>
      <c r="B274">
        <v>11182263</v>
      </c>
      <c r="C274">
        <v>11182257</v>
      </c>
      <c r="D274">
        <v>1405803</v>
      </c>
      <c r="E274">
        <v>1</v>
      </c>
      <c r="F274">
        <v>1</v>
      </c>
      <c r="G274">
        <v>1</v>
      </c>
      <c r="H274">
        <v>3</v>
      </c>
      <c r="I274" t="s">
        <v>347</v>
      </c>
      <c r="J274" t="s">
        <v>348</v>
      </c>
      <c r="K274" t="s">
        <v>349</v>
      </c>
      <c r="L274">
        <v>1346</v>
      </c>
      <c r="N274">
        <v>1009</v>
      </c>
      <c r="O274" t="s">
        <v>343</v>
      </c>
      <c r="P274" t="s">
        <v>343</v>
      </c>
      <c r="Q274">
        <v>1</v>
      </c>
      <c r="Y274">
        <v>0.02</v>
      </c>
      <c r="AA274">
        <v>41.07</v>
      </c>
      <c r="AB274">
        <v>0</v>
      </c>
      <c r="AC274">
        <v>0</v>
      </c>
      <c r="AD274">
        <v>0</v>
      </c>
      <c r="AN274">
        <v>2</v>
      </c>
      <c r="AO274">
        <v>0</v>
      </c>
      <c r="AP274">
        <v>1</v>
      </c>
      <c r="AQ274">
        <v>1</v>
      </c>
      <c r="AR274">
        <v>0</v>
      </c>
      <c r="AT274">
        <v>0.02</v>
      </c>
      <c r="AV274">
        <v>0</v>
      </c>
      <c r="AW274">
        <v>2</v>
      </c>
      <c r="AX274">
        <v>11182275</v>
      </c>
      <c r="AY274">
        <v>1</v>
      </c>
      <c r="AZ274">
        <v>0</v>
      </c>
      <c r="BA274">
        <v>274</v>
      </c>
      <c r="BB274">
        <v>1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0.8214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1</v>
      </c>
      <c r="BQ274">
        <v>0.8214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1</v>
      </c>
    </row>
    <row r="275" spans="1:75" ht="12.75">
      <c r="A275">
        <f>ROW(Source!A72)</f>
        <v>72</v>
      </c>
      <c r="B275">
        <v>11182264</v>
      </c>
      <c r="C275">
        <v>11182257</v>
      </c>
      <c r="D275">
        <v>1444068</v>
      </c>
      <c r="E275">
        <v>1</v>
      </c>
      <c r="F275">
        <v>1</v>
      </c>
      <c r="G275">
        <v>1</v>
      </c>
      <c r="H275">
        <v>3</v>
      </c>
      <c r="I275" t="s">
        <v>360</v>
      </c>
      <c r="J275" t="s">
        <v>361</v>
      </c>
      <c r="K275" t="s">
        <v>362</v>
      </c>
      <c r="L275">
        <v>1355</v>
      </c>
      <c r="N275">
        <v>1010</v>
      </c>
      <c r="O275" t="s">
        <v>66</v>
      </c>
      <c r="P275" t="s">
        <v>66</v>
      </c>
      <c r="Q275">
        <v>100</v>
      </c>
      <c r="Y275">
        <v>0.31</v>
      </c>
      <c r="AA275">
        <v>710</v>
      </c>
      <c r="AB275">
        <v>0</v>
      </c>
      <c r="AC275">
        <v>0</v>
      </c>
      <c r="AD275">
        <v>0</v>
      </c>
      <c r="AN275">
        <v>2</v>
      </c>
      <c r="AO275">
        <v>0</v>
      </c>
      <c r="AP275">
        <v>1</v>
      </c>
      <c r="AQ275">
        <v>1</v>
      </c>
      <c r="AR275">
        <v>0</v>
      </c>
      <c r="AT275">
        <v>0.31</v>
      </c>
      <c r="AV275">
        <v>0</v>
      </c>
      <c r="AW275">
        <v>2</v>
      </c>
      <c r="AX275">
        <v>11182276</v>
      </c>
      <c r="AY275">
        <v>1</v>
      </c>
      <c r="AZ275">
        <v>0</v>
      </c>
      <c r="BA275">
        <v>275</v>
      </c>
      <c r="BB275">
        <v>1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220.1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1</v>
      </c>
      <c r="BQ275">
        <v>220.1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1</v>
      </c>
    </row>
    <row r="276" spans="1:75" ht="12.75">
      <c r="A276">
        <f>ROW(Source!A72)</f>
        <v>72</v>
      </c>
      <c r="B276">
        <v>11182265</v>
      </c>
      <c r="C276">
        <v>11182257</v>
      </c>
      <c r="D276">
        <v>1444101</v>
      </c>
      <c r="E276">
        <v>1</v>
      </c>
      <c r="F276">
        <v>1</v>
      </c>
      <c r="G276">
        <v>1</v>
      </c>
      <c r="H276">
        <v>3</v>
      </c>
      <c r="I276" t="s">
        <v>468</v>
      </c>
      <c r="J276" t="s">
        <v>469</v>
      </c>
      <c r="K276" t="s">
        <v>470</v>
      </c>
      <c r="L276">
        <v>1358</v>
      </c>
      <c r="N276">
        <v>1010</v>
      </c>
      <c r="O276" t="s">
        <v>230</v>
      </c>
      <c r="P276" t="s">
        <v>230</v>
      </c>
      <c r="Q276">
        <v>10</v>
      </c>
      <c r="Y276">
        <v>0.8</v>
      </c>
      <c r="AA276">
        <v>12.6</v>
      </c>
      <c r="AB276">
        <v>0</v>
      </c>
      <c r="AC276">
        <v>0</v>
      </c>
      <c r="AD276">
        <v>0</v>
      </c>
      <c r="AN276">
        <v>2</v>
      </c>
      <c r="AO276">
        <v>0</v>
      </c>
      <c r="AP276">
        <v>1</v>
      </c>
      <c r="AQ276">
        <v>1</v>
      </c>
      <c r="AR276">
        <v>0</v>
      </c>
      <c r="AT276">
        <v>0.8</v>
      </c>
      <c r="AV276">
        <v>0</v>
      </c>
      <c r="AW276">
        <v>2</v>
      </c>
      <c r="AX276">
        <v>11182277</v>
      </c>
      <c r="AY276">
        <v>1</v>
      </c>
      <c r="AZ276">
        <v>0</v>
      </c>
      <c r="BA276">
        <v>276</v>
      </c>
      <c r="BB276">
        <v>1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10.08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1</v>
      </c>
      <c r="BQ276">
        <v>10.08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1</v>
      </c>
    </row>
    <row r="277" spans="1:75" ht="12.75">
      <c r="A277">
        <f>ROW(Source!A72)</f>
        <v>72</v>
      </c>
      <c r="B277">
        <v>11182266</v>
      </c>
      <c r="C277">
        <v>11182257</v>
      </c>
      <c r="D277">
        <v>1444120</v>
      </c>
      <c r="E277">
        <v>1</v>
      </c>
      <c r="F277">
        <v>1</v>
      </c>
      <c r="G277">
        <v>1</v>
      </c>
      <c r="H277">
        <v>3</v>
      </c>
      <c r="I277" t="s">
        <v>420</v>
      </c>
      <c r="J277" t="s">
        <v>421</v>
      </c>
      <c r="K277" t="s">
        <v>422</v>
      </c>
      <c r="L277">
        <v>1354</v>
      </c>
      <c r="N277">
        <v>1010</v>
      </c>
      <c r="O277" t="s">
        <v>24</v>
      </c>
      <c r="P277" t="s">
        <v>24</v>
      </c>
      <c r="Q277">
        <v>1</v>
      </c>
      <c r="Y277">
        <v>12.2</v>
      </c>
      <c r="AA277">
        <v>3.25</v>
      </c>
      <c r="AB277">
        <v>0</v>
      </c>
      <c r="AC277">
        <v>0</v>
      </c>
      <c r="AD277">
        <v>0</v>
      </c>
      <c r="AN277">
        <v>2</v>
      </c>
      <c r="AO277">
        <v>0</v>
      </c>
      <c r="AP277">
        <v>1</v>
      </c>
      <c r="AQ277">
        <v>1</v>
      </c>
      <c r="AR277">
        <v>0</v>
      </c>
      <c r="AT277">
        <v>12.2</v>
      </c>
      <c r="AV277">
        <v>0</v>
      </c>
      <c r="AW277">
        <v>2</v>
      </c>
      <c r="AX277">
        <v>11182278</v>
      </c>
      <c r="AY277">
        <v>1</v>
      </c>
      <c r="AZ277">
        <v>0</v>
      </c>
      <c r="BA277">
        <v>277</v>
      </c>
      <c r="BB277">
        <v>1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39.65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1</v>
      </c>
      <c r="BQ277">
        <v>39.65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1</v>
      </c>
    </row>
    <row r="278" spans="1:75" ht="12.75">
      <c r="A278">
        <f>ROW(Source!A72)</f>
        <v>72</v>
      </c>
      <c r="B278">
        <v>11182267</v>
      </c>
      <c r="C278">
        <v>11182257</v>
      </c>
      <c r="D278">
        <v>1444228</v>
      </c>
      <c r="E278">
        <v>1</v>
      </c>
      <c r="F278">
        <v>1</v>
      </c>
      <c r="G278">
        <v>1</v>
      </c>
      <c r="H278">
        <v>3</v>
      </c>
      <c r="I278" t="s">
        <v>471</v>
      </c>
      <c r="J278" t="s">
        <v>472</v>
      </c>
      <c r="K278" t="s">
        <v>473</v>
      </c>
      <c r="L278">
        <v>1355</v>
      </c>
      <c r="N278">
        <v>1010</v>
      </c>
      <c r="O278" t="s">
        <v>66</v>
      </c>
      <c r="P278" t="s">
        <v>66</v>
      </c>
      <c r="Q278">
        <v>100</v>
      </c>
      <c r="Y278">
        <v>0.05</v>
      </c>
      <c r="AA278">
        <v>480</v>
      </c>
      <c r="AB278">
        <v>0</v>
      </c>
      <c r="AC278">
        <v>0</v>
      </c>
      <c r="AD278">
        <v>0</v>
      </c>
      <c r="AN278">
        <v>2</v>
      </c>
      <c r="AO278">
        <v>0</v>
      </c>
      <c r="AP278">
        <v>1</v>
      </c>
      <c r="AQ278">
        <v>1</v>
      </c>
      <c r="AR278">
        <v>0</v>
      </c>
      <c r="AT278">
        <v>0.05</v>
      </c>
      <c r="AV278">
        <v>0</v>
      </c>
      <c r="AW278">
        <v>2</v>
      </c>
      <c r="AX278">
        <v>11182279</v>
      </c>
      <c r="AY278">
        <v>1</v>
      </c>
      <c r="AZ278">
        <v>0</v>
      </c>
      <c r="BA278">
        <v>278</v>
      </c>
      <c r="BB278">
        <v>1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24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1</v>
      </c>
      <c r="BQ278">
        <v>24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1</v>
      </c>
    </row>
    <row r="279" spans="1:75" ht="12.75">
      <c r="A279">
        <f>ROW(Source!A72)</f>
        <v>72</v>
      </c>
      <c r="B279">
        <v>11182268</v>
      </c>
      <c r="C279">
        <v>11182257</v>
      </c>
      <c r="D279">
        <v>1444364</v>
      </c>
      <c r="E279">
        <v>1</v>
      </c>
      <c r="F279">
        <v>1</v>
      </c>
      <c r="G279">
        <v>1</v>
      </c>
      <c r="H279">
        <v>3</v>
      </c>
      <c r="I279" t="s">
        <v>369</v>
      </c>
      <c r="J279" t="s">
        <v>370</v>
      </c>
      <c r="K279" t="s">
        <v>371</v>
      </c>
      <c r="L279">
        <v>1355</v>
      </c>
      <c r="N279">
        <v>1010</v>
      </c>
      <c r="O279" t="s">
        <v>66</v>
      </c>
      <c r="P279" t="s">
        <v>66</v>
      </c>
      <c r="Q279">
        <v>100</v>
      </c>
      <c r="Y279">
        <v>0.002</v>
      </c>
      <c r="AA279">
        <v>42</v>
      </c>
      <c r="AB279">
        <v>0</v>
      </c>
      <c r="AC279">
        <v>0</v>
      </c>
      <c r="AD279">
        <v>0</v>
      </c>
      <c r="AN279">
        <v>2</v>
      </c>
      <c r="AO279">
        <v>0</v>
      </c>
      <c r="AP279">
        <v>1</v>
      </c>
      <c r="AQ279">
        <v>1</v>
      </c>
      <c r="AR279">
        <v>0</v>
      </c>
      <c r="AT279">
        <v>0.002</v>
      </c>
      <c r="AV279">
        <v>0</v>
      </c>
      <c r="AW279">
        <v>2</v>
      </c>
      <c r="AX279">
        <v>11182280</v>
      </c>
      <c r="AY279">
        <v>1</v>
      </c>
      <c r="AZ279">
        <v>0</v>
      </c>
      <c r="BA279">
        <v>279</v>
      </c>
      <c r="BB279">
        <v>1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0.084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1</v>
      </c>
      <c r="BQ279">
        <v>0.084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1</v>
      </c>
    </row>
    <row r="280" spans="1:75" ht="12.75">
      <c r="A280">
        <f>ROW(Source!A72)</f>
        <v>72</v>
      </c>
      <c r="B280">
        <v>11182269</v>
      </c>
      <c r="C280">
        <v>11182257</v>
      </c>
      <c r="D280">
        <v>1459071</v>
      </c>
      <c r="E280">
        <v>1</v>
      </c>
      <c r="F280">
        <v>1</v>
      </c>
      <c r="G280">
        <v>1</v>
      </c>
      <c r="H280">
        <v>3</v>
      </c>
      <c r="I280" t="s">
        <v>372</v>
      </c>
      <c r="J280" t="s">
        <v>373</v>
      </c>
      <c r="K280" t="s">
        <v>374</v>
      </c>
      <c r="L280">
        <v>1346</v>
      </c>
      <c r="N280">
        <v>1009</v>
      </c>
      <c r="O280" t="s">
        <v>343</v>
      </c>
      <c r="P280" t="s">
        <v>343</v>
      </c>
      <c r="Q280">
        <v>1</v>
      </c>
      <c r="Y280">
        <v>0.16</v>
      </c>
      <c r="AA280">
        <v>146.06</v>
      </c>
      <c r="AB280">
        <v>0</v>
      </c>
      <c r="AC280">
        <v>0</v>
      </c>
      <c r="AD280">
        <v>0</v>
      </c>
      <c r="AN280">
        <v>0</v>
      </c>
      <c r="AO280">
        <v>0</v>
      </c>
      <c r="AP280">
        <v>1</v>
      </c>
      <c r="AQ280">
        <v>1</v>
      </c>
      <c r="AR280">
        <v>0</v>
      </c>
      <c r="AT280">
        <v>0.16</v>
      </c>
      <c r="AV280">
        <v>0</v>
      </c>
      <c r="AW280">
        <v>2</v>
      </c>
      <c r="AX280">
        <v>11182281</v>
      </c>
      <c r="AY280">
        <v>1</v>
      </c>
      <c r="AZ280">
        <v>0</v>
      </c>
      <c r="BA280">
        <v>280</v>
      </c>
      <c r="BB280">
        <v>1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23.369600000000002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1</v>
      </c>
      <c r="BQ280">
        <v>23.369600000000002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1</v>
      </c>
    </row>
    <row r="281" spans="1:75" ht="12.75">
      <c r="A281">
        <f>ROW(Source!A73)</f>
        <v>73</v>
      </c>
      <c r="B281">
        <v>11182283</v>
      </c>
      <c r="C281">
        <v>11182282</v>
      </c>
      <c r="D281">
        <v>121639</v>
      </c>
      <c r="E281">
        <v>1</v>
      </c>
      <c r="F281">
        <v>1</v>
      </c>
      <c r="G281">
        <v>1</v>
      </c>
      <c r="H281">
        <v>1</v>
      </c>
      <c r="I281" t="s">
        <v>448</v>
      </c>
      <c r="K281" t="s">
        <v>449</v>
      </c>
      <c r="L281">
        <v>1369</v>
      </c>
      <c r="N281">
        <v>1013</v>
      </c>
      <c r="O281" t="s">
        <v>325</v>
      </c>
      <c r="P281" t="s">
        <v>325</v>
      </c>
      <c r="Q281">
        <v>1</v>
      </c>
      <c r="Y281">
        <v>9.432</v>
      </c>
      <c r="AA281">
        <v>0</v>
      </c>
      <c r="AB281">
        <v>0</v>
      </c>
      <c r="AC281">
        <v>0</v>
      </c>
      <c r="AD281">
        <v>48.57</v>
      </c>
      <c r="AN281">
        <v>0</v>
      </c>
      <c r="AO281">
        <v>0</v>
      </c>
      <c r="AP281">
        <v>1</v>
      </c>
      <c r="AQ281">
        <v>1</v>
      </c>
      <c r="AR281">
        <v>0</v>
      </c>
      <c r="AT281">
        <v>7.86</v>
      </c>
      <c r="AU281" t="s">
        <v>126</v>
      </c>
      <c r="AV281">
        <v>1</v>
      </c>
      <c r="AW281">
        <v>2</v>
      </c>
      <c r="AX281">
        <v>11182295</v>
      </c>
      <c r="AY281">
        <v>1</v>
      </c>
      <c r="AZ281">
        <v>0</v>
      </c>
      <c r="BA281">
        <v>281</v>
      </c>
      <c r="BB281">
        <v>1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381.7602</v>
      </c>
      <c r="BN281">
        <v>7.86</v>
      </c>
      <c r="BO281">
        <v>0</v>
      </c>
      <c r="BP281">
        <v>1</v>
      </c>
      <c r="BQ281">
        <v>0</v>
      </c>
      <c r="BR281">
        <v>0</v>
      </c>
      <c r="BS281">
        <v>0</v>
      </c>
      <c r="BT281">
        <v>458.11224000000004</v>
      </c>
      <c r="BU281">
        <v>9.432</v>
      </c>
      <c r="BV281">
        <v>0</v>
      </c>
      <c r="BW281">
        <v>1</v>
      </c>
    </row>
    <row r="282" spans="1:75" ht="12.75">
      <c r="A282">
        <f>ROW(Source!A73)</f>
        <v>73</v>
      </c>
      <c r="B282">
        <v>11182284</v>
      </c>
      <c r="C282">
        <v>11182282</v>
      </c>
      <c r="D282">
        <v>121548</v>
      </c>
      <c r="E282">
        <v>1</v>
      </c>
      <c r="F282">
        <v>1</v>
      </c>
      <c r="G282">
        <v>1</v>
      </c>
      <c r="H282">
        <v>1</v>
      </c>
      <c r="I282" t="s">
        <v>34</v>
      </c>
      <c r="K282" t="s">
        <v>326</v>
      </c>
      <c r="L282">
        <v>608254</v>
      </c>
      <c r="N282">
        <v>1013</v>
      </c>
      <c r="O282" t="s">
        <v>327</v>
      </c>
      <c r="P282" t="s">
        <v>327</v>
      </c>
      <c r="Q282">
        <v>1</v>
      </c>
      <c r="Y282">
        <v>0.096</v>
      </c>
      <c r="AA282">
        <v>0</v>
      </c>
      <c r="AB282">
        <v>0</v>
      </c>
      <c r="AC282">
        <v>0</v>
      </c>
      <c r="AD282">
        <v>0</v>
      </c>
      <c r="AN282">
        <v>0</v>
      </c>
      <c r="AO282">
        <v>0</v>
      </c>
      <c r="AP282">
        <v>1</v>
      </c>
      <c r="AQ282">
        <v>1</v>
      </c>
      <c r="AR282">
        <v>0</v>
      </c>
      <c r="AT282">
        <v>0.08</v>
      </c>
      <c r="AU282" t="s">
        <v>126</v>
      </c>
      <c r="AV282">
        <v>2</v>
      </c>
      <c r="AW282">
        <v>2</v>
      </c>
      <c r="AX282">
        <v>11182296</v>
      </c>
      <c r="AY282">
        <v>1</v>
      </c>
      <c r="AZ282">
        <v>0</v>
      </c>
      <c r="BA282">
        <v>282</v>
      </c>
      <c r="BB282">
        <v>1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0.08</v>
      </c>
      <c r="BP282">
        <v>1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0.096</v>
      </c>
      <c r="BW282">
        <v>1</v>
      </c>
    </row>
    <row r="283" spans="1:75" ht="12.75">
      <c r="A283">
        <f>ROW(Source!A73)</f>
        <v>73</v>
      </c>
      <c r="B283">
        <v>11182285</v>
      </c>
      <c r="C283">
        <v>11182282</v>
      </c>
      <c r="D283">
        <v>1466783</v>
      </c>
      <c r="E283">
        <v>1</v>
      </c>
      <c r="F283">
        <v>1</v>
      </c>
      <c r="G283">
        <v>1</v>
      </c>
      <c r="H283">
        <v>2</v>
      </c>
      <c r="I283" t="s">
        <v>328</v>
      </c>
      <c r="J283" t="s">
        <v>329</v>
      </c>
      <c r="K283" t="s">
        <v>330</v>
      </c>
      <c r="L283">
        <v>1480</v>
      </c>
      <c r="N283">
        <v>1013</v>
      </c>
      <c r="O283" t="s">
        <v>331</v>
      </c>
      <c r="P283" t="s">
        <v>332</v>
      </c>
      <c r="Q283">
        <v>1</v>
      </c>
      <c r="Y283">
        <v>0.048</v>
      </c>
      <c r="AA283">
        <v>0</v>
      </c>
      <c r="AB283">
        <v>410.67</v>
      </c>
      <c r="AC283">
        <v>66.28</v>
      </c>
      <c r="AD283">
        <v>0</v>
      </c>
      <c r="AN283">
        <v>0</v>
      </c>
      <c r="AO283">
        <v>0</v>
      </c>
      <c r="AP283">
        <v>1</v>
      </c>
      <c r="AQ283">
        <v>1</v>
      </c>
      <c r="AR283">
        <v>0</v>
      </c>
      <c r="AT283">
        <v>0.04</v>
      </c>
      <c r="AU283" t="s">
        <v>126</v>
      </c>
      <c r="AV283">
        <v>0</v>
      </c>
      <c r="AW283">
        <v>2</v>
      </c>
      <c r="AX283">
        <v>11182297</v>
      </c>
      <c r="AY283">
        <v>1</v>
      </c>
      <c r="AZ283">
        <v>0</v>
      </c>
      <c r="BA283">
        <v>283</v>
      </c>
      <c r="BB283">
        <v>1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16.4268</v>
      </c>
      <c r="BL283">
        <v>2.6512000000000002</v>
      </c>
      <c r="BM283">
        <v>0</v>
      </c>
      <c r="BN283">
        <v>0</v>
      </c>
      <c r="BO283">
        <v>0</v>
      </c>
      <c r="BP283">
        <v>1</v>
      </c>
      <c r="BQ283">
        <v>0</v>
      </c>
      <c r="BR283">
        <v>19.71216</v>
      </c>
      <c r="BS283">
        <v>3.1814400000000003</v>
      </c>
      <c r="BT283">
        <v>0</v>
      </c>
      <c r="BU283">
        <v>0</v>
      </c>
      <c r="BV283">
        <v>0</v>
      </c>
      <c r="BW283">
        <v>1</v>
      </c>
    </row>
    <row r="284" spans="1:75" ht="12.75">
      <c r="A284">
        <f>ROW(Source!A73)</f>
        <v>73</v>
      </c>
      <c r="B284">
        <v>11182286</v>
      </c>
      <c r="C284">
        <v>11182282</v>
      </c>
      <c r="D284">
        <v>1471982</v>
      </c>
      <c r="E284">
        <v>1</v>
      </c>
      <c r="F284">
        <v>1</v>
      </c>
      <c r="G284">
        <v>1</v>
      </c>
      <c r="H284">
        <v>2</v>
      </c>
      <c r="I284" t="s">
        <v>337</v>
      </c>
      <c r="J284" t="s">
        <v>338</v>
      </c>
      <c r="K284" t="s">
        <v>339</v>
      </c>
      <c r="L284">
        <v>1480</v>
      </c>
      <c r="N284">
        <v>1013</v>
      </c>
      <c r="O284" t="s">
        <v>331</v>
      </c>
      <c r="P284" t="s">
        <v>332</v>
      </c>
      <c r="Q284">
        <v>1</v>
      </c>
      <c r="Y284">
        <v>0.048</v>
      </c>
      <c r="AA284">
        <v>0</v>
      </c>
      <c r="AB284">
        <v>290.01</v>
      </c>
      <c r="AC284">
        <v>104.55</v>
      </c>
      <c r="AD284">
        <v>0</v>
      </c>
      <c r="AN284">
        <v>0</v>
      </c>
      <c r="AO284">
        <v>0</v>
      </c>
      <c r="AP284">
        <v>1</v>
      </c>
      <c r="AQ284">
        <v>1</v>
      </c>
      <c r="AR284">
        <v>0</v>
      </c>
      <c r="AT284">
        <v>0.04</v>
      </c>
      <c r="AU284" t="s">
        <v>126</v>
      </c>
      <c r="AV284">
        <v>0</v>
      </c>
      <c r="AW284">
        <v>2</v>
      </c>
      <c r="AX284">
        <v>11182298</v>
      </c>
      <c r="AY284">
        <v>1</v>
      </c>
      <c r="AZ284">
        <v>0</v>
      </c>
      <c r="BA284">
        <v>284</v>
      </c>
      <c r="BB284">
        <v>1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11.6004</v>
      </c>
      <c r="BL284">
        <v>4.182</v>
      </c>
      <c r="BM284">
        <v>0</v>
      </c>
      <c r="BN284">
        <v>0</v>
      </c>
      <c r="BO284">
        <v>0</v>
      </c>
      <c r="BP284">
        <v>1</v>
      </c>
      <c r="BQ284">
        <v>0</v>
      </c>
      <c r="BR284">
        <v>13.92048</v>
      </c>
      <c r="BS284">
        <v>5.0184</v>
      </c>
      <c r="BT284">
        <v>0</v>
      </c>
      <c r="BU284">
        <v>0</v>
      </c>
      <c r="BV284">
        <v>0</v>
      </c>
      <c r="BW284">
        <v>1</v>
      </c>
    </row>
    <row r="285" spans="1:75" ht="12.75">
      <c r="A285">
        <f>ROW(Source!A73)</f>
        <v>73</v>
      </c>
      <c r="B285">
        <v>11182287</v>
      </c>
      <c r="C285">
        <v>11182282</v>
      </c>
      <c r="D285">
        <v>1404090</v>
      </c>
      <c r="E285">
        <v>1</v>
      </c>
      <c r="F285">
        <v>1</v>
      </c>
      <c r="G285">
        <v>1</v>
      </c>
      <c r="H285">
        <v>3</v>
      </c>
      <c r="I285" t="s">
        <v>465</v>
      </c>
      <c r="J285" t="s">
        <v>466</v>
      </c>
      <c r="K285" t="s">
        <v>467</v>
      </c>
      <c r="L285">
        <v>1348</v>
      </c>
      <c r="N285">
        <v>1009</v>
      </c>
      <c r="O285" t="s">
        <v>353</v>
      </c>
      <c r="P285" t="s">
        <v>353</v>
      </c>
      <c r="Q285">
        <v>1000</v>
      </c>
      <c r="Y285">
        <v>0.00105</v>
      </c>
      <c r="AA285">
        <v>3276</v>
      </c>
      <c r="AB285">
        <v>0</v>
      </c>
      <c r="AC285">
        <v>0</v>
      </c>
      <c r="AD285">
        <v>0</v>
      </c>
      <c r="AN285">
        <v>0</v>
      </c>
      <c r="AO285">
        <v>0</v>
      </c>
      <c r="AP285">
        <v>1</v>
      </c>
      <c r="AQ285">
        <v>1</v>
      </c>
      <c r="AR285">
        <v>0</v>
      </c>
      <c r="AT285">
        <v>0.00105</v>
      </c>
      <c r="AV285">
        <v>0</v>
      </c>
      <c r="AW285">
        <v>2</v>
      </c>
      <c r="AX285">
        <v>11182299</v>
      </c>
      <c r="AY285">
        <v>1</v>
      </c>
      <c r="AZ285">
        <v>0</v>
      </c>
      <c r="BA285">
        <v>285</v>
      </c>
      <c r="BB285">
        <v>1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3.4398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1</v>
      </c>
      <c r="BQ285">
        <v>3.4398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1</v>
      </c>
    </row>
    <row r="286" spans="1:75" ht="12.75">
      <c r="A286">
        <f>ROW(Source!A73)</f>
        <v>73</v>
      </c>
      <c r="B286">
        <v>11182288</v>
      </c>
      <c r="C286">
        <v>11182282</v>
      </c>
      <c r="D286">
        <v>1405803</v>
      </c>
      <c r="E286">
        <v>1</v>
      </c>
      <c r="F286">
        <v>1</v>
      </c>
      <c r="G286">
        <v>1</v>
      </c>
      <c r="H286">
        <v>3</v>
      </c>
      <c r="I286" t="s">
        <v>347</v>
      </c>
      <c r="J286" t="s">
        <v>348</v>
      </c>
      <c r="K286" t="s">
        <v>349</v>
      </c>
      <c r="L286">
        <v>1346</v>
      </c>
      <c r="N286">
        <v>1009</v>
      </c>
      <c r="O286" t="s">
        <v>343</v>
      </c>
      <c r="P286" t="s">
        <v>343</v>
      </c>
      <c r="Q286">
        <v>1</v>
      </c>
      <c r="Y286">
        <v>0.02</v>
      </c>
      <c r="AA286">
        <v>41.07</v>
      </c>
      <c r="AB286">
        <v>0</v>
      </c>
      <c r="AC286">
        <v>0</v>
      </c>
      <c r="AD286">
        <v>0</v>
      </c>
      <c r="AN286">
        <v>2</v>
      </c>
      <c r="AO286">
        <v>0</v>
      </c>
      <c r="AP286">
        <v>1</v>
      </c>
      <c r="AQ286">
        <v>1</v>
      </c>
      <c r="AR286">
        <v>0</v>
      </c>
      <c r="AT286">
        <v>0.02</v>
      </c>
      <c r="AV286">
        <v>0</v>
      </c>
      <c r="AW286">
        <v>2</v>
      </c>
      <c r="AX286">
        <v>11182300</v>
      </c>
      <c r="AY286">
        <v>1</v>
      </c>
      <c r="AZ286">
        <v>0</v>
      </c>
      <c r="BA286">
        <v>286</v>
      </c>
      <c r="BB286">
        <v>1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0.8214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1</v>
      </c>
      <c r="BQ286">
        <v>0.8214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1</v>
      </c>
    </row>
    <row r="287" spans="1:75" ht="12.75">
      <c r="A287">
        <f>ROW(Source!A73)</f>
        <v>73</v>
      </c>
      <c r="B287">
        <v>11182289</v>
      </c>
      <c r="C287">
        <v>11182282</v>
      </c>
      <c r="D287">
        <v>1444068</v>
      </c>
      <c r="E287">
        <v>1</v>
      </c>
      <c r="F287">
        <v>1</v>
      </c>
      <c r="G287">
        <v>1</v>
      </c>
      <c r="H287">
        <v>3</v>
      </c>
      <c r="I287" t="s">
        <v>360</v>
      </c>
      <c r="J287" t="s">
        <v>361</v>
      </c>
      <c r="K287" t="s">
        <v>362</v>
      </c>
      <c r="L287">
        <v>1355</v>
      </c>
      <c r="N287">
        <v>1010</v>
      </c>
      <c r="O287" t="s">
        <v>66</v>
      </c>
      <c r="P287" t="s">
        <v>66</v>
      </c>
      <c r="Q287">
        <v>100</v>
      </c>
      <c r="Y287">
        <v>0.31</v>
      </c>
      <c r="AA287">
        <v>710</v>
      </c>
      <c r="AB287">
        <v>0</v>
      </c>
      <c r="AC287">
        <v>0</v>
      </c>
      <c r="AD287">
        <v>0</v>
      </c>
      <c r="AN287">
        <v>2</v>
      </c>
      <c r="AO287">
        <v>0</v>
      </c>
      <c r="AP287">
        <v>1</v>
      </c>
      <c r="AQ287">
        <v>1</v>
      </c>
      <c r="AR287">
        <v>0</v>
      </c>
      <c r="AT287">
        <v>0.31</v>
      </c>
      <c r="AV287">
        <v>0</v>
      </c>
      <c r="AW287">
        <v>2</v>
      </c>
      <c r="AX287">
        <v>11182301</v>
      </c>
      <c r="AY287">
        <v>1</v>
      </c>
      <c r="AZ287">
        <v>0</v>
      </c>
      <c r="BA287">
        <v>287</v>
      </c>
      <c r="BB287">
        <v>1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220.1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1</v>
      </c>
      <c r="BQ287">
        <v>220.1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1</v>
      </c>
    </row>
    <row r="288" spans="1:75" ht="12.75">
      <c r="A288">
        <f>ROW(Source!A73)</f>
        <v>73</v>
      </c>
      <c r="B288">
        <v>11182290</v>
      </c>
      <c r="C288">
        <v>11182282</v>
      </c>
      <c r="D288">
        <v>1444101</v>
      </c>
      <c r="E288">
        <v>1</v>
      </c>
      <c r="F288">
        <v>1</v>
      </c>
      <c r="G288">
        <v>1</v>
      </c>
      <c r="H288">
        <v>3</v>
      </c>
      <c r="I288" t="s">
        <v>468</v>
      </c>
      <c r="J288" t="s">
        <v>469</v>
      </c>
      <c r="K288" t="s">
        <v>470</v>
      </c>
      <c r="L288">
        <v>1358</v>
      </c>
      <c r="N288">
        <v>1010</v>
      </c>
      <c r="O288" t="s">
        <v>230</v>
      </c>
      <c r="P288" t="s">
        <v>230</v>
      </c>
      <c r="Q288">
        <v>10</v>
      </c>
      <c r="Y288">
        <v>0.8</v>
      </c>
      <c r="AA288">
        <v>12.6</v>
      </c>
      <c r="AB288">
        <v>0</v>
      </c>
      <c r="AC288">
        <v>0</v>
      </c>
      <c r="AD288">
        <v>0</v>
      </c>
      <c r="AN288">
        <v>2</v>
      </c>
      <c r="AO288">
        <v>0</v>
      </c>
      <c r="AP288">
        <v>1</v>
      </c>
      <c r="AQ288">
        <v>1</v>
      </c>
      <c r="AR288">
        <v>0</v>
      </c>
      <c r="AT288">
        <v>0.8</v>
      </c>
      <c r="AV288">
        <v>0</v>
      </c>
      <c r="AW288">
        <v>2</v>
      </c>
      <c r="AX288">
        <v>11182302</v>
      </c>
      <c r="AY288">
        <v>1</v>
      </c>
      <c r="AZ288">
        <v>0</v>
      </c>
      <c r="BA288">
        <v>288</v>
      </c>
      <c r="BB288">
        <v>1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10.08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1</v>
      </c>
      <c r="BQ288">
        <v>10.08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1</v>
      </c>
    </row>
    <row r="289" spans="1:75" ht="12.75">
      <c r="A289">
        <f>ROW(Source!A73)</f>
        <v>73</v>
      </c>
      <c r="B289">
        <v>11182291</v>
      </c>
      <c r="C289">
        <v>11182282</v>
      </c>
      <c r="D289">
        <v>1444120</v>
      </c>
      <c r="E289">
        <v>1</v>
      </c>
      <c r="F289">
        <v>1</v>
      </c>
      <c r="G289">
        <v>1</v>
      </c>
      <c r="H289">
        <v>3</v>
      </c>
      <c r="I289" t="s">
        <v>420</v>
      </c>
      <c r="J289" t="s">
        <v>421</v>
      </c>
      <c r="K289" t="s">
        <v>422</v>
      </c>
      <c r="L289">
        <v>1354</v>
      </c>
      <c r="N289">
        <v>1010</v>
      </c>
      <c r="O289" t="s">
        <v>24</v>
      </c>
      <c r="P289" t="s">
        <v>24</v>
      </c>
      <c r="Q289">
        <v>1</v>
      </c>
      <c r="Y289">
        <v>12.2</v>
      </c>
      <c r="AA289">
        <v>3.25</v>
      </c>
      <c r="AB289">
        <v>0</v>
      </c>
      <c r="AC289">
        <v>0</v>
      </c>
      <c r="AD289">
        <v>0</v>
      </c>
      <c r="AN289">
        <v>2</v>
      </c>
      <c r="AO289">
        <v>0</v>
      </c>
      <c r="AP289">
        <v>1</v>
      </c>
      <c r="AQ289">
        <v>1</v>
      </c>
      <c r="AR289">
        <v>0</v>
      </c>
      <c r="AT289">
        <v>12.2</v>
      </c>
      <c r="AV289">
        <v>0</v>
      </c>
      <c r="AW289">
        <v>2</v>
      </c>
      <c r="AX289">
        <v>11182303</v>
      </c>
      <c r="AY289">
        <v>1</v>
      </c>
      <c r="AZ289">
        <v>0</v>
      </c>
      <c r="BA289">
        <v>289</v>
      </c>
      <c r="BB289">
        <v>1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39.65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1</v>
      </c>
      <c r="BQ289">
        <v>39.65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1</v>
      </c>
    </row>
    <row r="290" spans="1:75" ht="12.75">
      <c r="A290">
        <f>ROW(Source!A73)</f>
        <v>73</v>
      </c>
      <c r="B290">
        <v>11182292</v>
      </c>
      <c r="C290">
        <v>11182282</v>
      </c>
      <c r="D290">
        <v>1444228</v>
      </c>
      <c r="E290">
        <v>1</v>
      </c>
      <c r="F290">
        <v>1</v>
      </c>
      <c r="G290">
        <v>1</v>
      </c>
      <c r="H290">
        <v>3</v>
      </c>
      <c r="I290" t="s">
        <v>471</v>
      </c>
      <c r="J290" t="s">
        <v>472</v>
      </c>
      <c r="K290" t="s">
        <v>473</v>
      </c>
      <c r="L290">
        <v>1355</v>
      </c>
      <c r="N290">
        <v>1010</v>
      </c>
      <c r="O290" t="s">
        <v>66</v>
      </c>
      <c r="P290" t="s">
        <v>66</v>
      </c>
      <c r="Q290">
        <v>100</v>
      </c>
      <c r="Y290">
        <v>0.05</v>
      </c>
      <c r="AA290">
        <v>480</v>
      </c>
      <c r="AB290">
        <v>0</v>
      </c>
      <c r="AC290">
        <v>0</v>
      </c>
      <c r="AD290">
        <v>0</v>
      </c>
      <c r="AN290">
        <v>2</v>
      </c>
      <c r="AO290">
        <v>0</v>
      </c>
      <c r="AP290">
        <v>1</v>
      </c>
      <c r="AQ290">
        <v>1</v>
      </c>
      <c r="AR290">
        <v>0</v>
      </c>
      <c r="AT290">
        <v>0.05</v>
      </c>
      <c r="AV290">
        <v>0</v>
      </c>
      <c r="AW290">
        <v>2</v>
      </c>
      <c r="AX290">
        <v>11182304</v>
      </c>
      <c r="AY290">
        <v>1</v>
      </c>
      <c r="AZ290">
        <v>0</v>
      </c>
      <c r="BA290">
        <v>290</v>
      </c>
      <c r="BB290">
        <v>1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24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1</v>
      </c>
      <c r="BQ290">
        <v>24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1</v>
      </c>
    </row>
    <row r="291" spans="1:75" ht="12.75">
      <c r="A291">
        <f>ROW(Source!A73)</f>
        <v>73</v>
      </c>
      <c r="B291">
        <v>11182293</v>
      </c>
      <c r="C291">
        <v>11182282</v>
      </c>
      <c r="D291">
        <v>1444364</v>
      </c>
      <c r="E291">
        <v>1</v>
      </c>
      <c r="F291">
        <v>1</v>
      </c>
      <c r="G291">
        <v>1</v>
      </c>
      <c r="H291">
        <v>3</v>
      </c>
      <c r="I291" t="s">
        <v>369</v>
      </c>
      <c r="J291" t="s">
        <v>370</v>
      </c>
      <c r="K291" t="s">
        <v>371</v>
      </c>
      <c r="L291">
        <v>1355</v>
      </c>
      <c r="N291">
        <v>1010</v>
      </c>
      <c r="O291" t="s">
        <v>66</v>
      </c>
      <c r="P291" t="s">
        <v>66</v>
      </c>
      <c r="Q291">
        <v>100</v>
      </c>
      <c r="Y291">
        <v>0.002</v>
      </c>
      <c r="AA291">
        <v>42</v>
      </c>
      <c r="AB291">
        <v>0</v>
      </c>
      <c r="AC291">
        <v>0</v>
      </c>
      <c r="AD291">
        <v>0</v>
      </c>
      <c r="AN291">
        <v>2</v>
      </c>
      <c r="AO291">
        <v>0</v>
      </c>
      <c r="AP291">
        <v>1</v>
      </c>
      <c r="AQ291">
        <v>1</v>
      </c>
      <c r="AR291">
        <v>0</v>
      </c>
      <c r="AT291">
        <v>0.002</v>
      </c>
      <c r="AV291">
        <v>0</v>
      </c>
      <c r="AW291">
        <v>2</v>
      </c>
      <c r="AX291">
        <v>11182305</v>
      </c>
      <c r="AY291">
        <v>1</v>
      </c>
      <c r="AZ291">
        <v>0</v>
      </c>
      <c r="BA291">
        <v>291</v>
      </c>
      <c r="BB291">
        <v>1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0.084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1</v>
      </c>
      <c r="BQ291">
        <v>0.084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1</v>
      </c>
    </row>
    <row r="292" spans="1:75" ht="12.75">
      <c r="A292">
        <f>ROW(Source!A73)</f>
        <v>73</v>
      </c>
      <c r="B292">
        <v>11182294</v>
      </c>
      <c r="C292">
        <v>11182282</v>
      </c>
      <c r="D292">
        <v>1459071</v>
      </c>
      <c r="E292">
        <v>1</v>
      </c>
      <c r="F292">
        <v>1</v>
      </c>
      <c r="G292">
        <v>1</v>
      </c>
      <c r="H292">
        <v>3</v>
      </c>
      <c r="I292" t="s">
        <v>372</v>
      </c>
      <c r="J292" t="s">
        <v>373</v>
      </c>
      <c r="K292" t="s">
        <v>374</v>
      </c>
      <c r="L292">
        <v>1346</v>
      </c>
      <c r="N292">
        <v>1009</v>
      </c>
      <c r="O292" t="s">
        <v>343</v>
      </c>
      <c r="P292" t="s">
        <v>343</v>
      </c>
      <c r="Q292">
        <v>1</v>
      </c>
      <c r="Y292">
        <v>0.32</v>
      </c>
      <c r="AA292">
        <v>146.06</v>
      </c>
      <c r="AB292">
        <v>0</v>
      </c>
      <c r="AC292">
        <v>0</v>
      </c>
      <c r="AD292">
        <v>0</v>
      </c>
      <c r="AN292">
        <v>0</v>
      </c>
      <c r="AO292">
        <v>0</v>
      </c>
      <c r="AP292">
        <v>1</v>
      </c>
      <c r="AQ292">
        <v>1</v>
      </c>
      <c r="AR292">
        <v>0</v>
      </c>
      <c r="AT292">
        <v>0.32</v>
      </c>
      <c r="AV292">
        <v>0</v>
      </c>
      <c r="AW292">
        <v>2</v>
      </c>
      <c r="AX292">
        <v>11182306</v>
      </c>
      <c r="AY292">
        <v>1</v>
      </c>
      <c r="AZ292">
        <v>0</v>
      </c>
      <c r="BA292">
        <v>292</v>
      </c>
      <c r="BB292">
        <v>1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46.739200000000004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1</v>
      </c>
      <c r="BQ292">
        <v>46.739200000000004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1</v>
      </c>
    </row>
    <row r="293" spans="1:75" ht="12.75">
      <c r="A293">
        <f>ROW(Source!A74)</f>
        <v>74</v>
      </c>
      <c r="B293">
        <v>11182308</v>
      </c>
      <c r="C293">
        <v>11182307</v>
      </c>
      <c r="D293">
        <v>121639</v>
      </c>
      <c r="E293">
        <v>1</v>
      </c>
      <c r="F293">
        <v>1</v>
      </c>
      <c r="G293">
        <v>1</v>
      </c>
      <c r="H293">
        <v>1</v>
      </c>
      <c r="I293" t="s">
        <v>448</v>
      </c>
      <c r="K293" t="s">
        <v>449</v>
      </c>
      <c r="L293">
        <v>1369</v>
      </c>
      <c r="N293">
        <v>1013</v>
      </c>
      <c r="O293" t="s">
        <v>325</v>
      </c>
      <c r="P293" t="s">
        <v>325</v>
      </c>
      <c r="Q293">
        <v>1</v>
      </c>
      <c r="Y293">
        <v>13.44</v>
      </c>
      <c r="AA293">
        <v>0</v>
      </c>
      <c r="AB293">
        <v>0</v>
      </c>
      <c r="AC293">
        <v>0</v>
      </c>
      <c r="AD293">
        <v>48.57</v>
      </c>
      <c r="AN293">
        <v>0</v>
      </c>
      <c r="AO293">
        <v>0</v>
      </c>
      <c r="AP293">
        <v>1</v>
      </c>
      <c r="AQ293">
        <v>1</v>
      </c>
      <c r="AR293">
        <v>0</v>
      </c>
      <c r="AT293">
        <v>11.2</v>
      </c>
      <c r="AU293" t="s">
        <v>126</v>
      </c>
      <c r="AV293">
        <v>1</v>
      </c>
      <c r="AW293">
        <v>2</v>
      </c>
      <c r="AX293">
        <v>11182320</v>
      </c>
      <c r="AY293">
        <v>1</v>
      </c>
      <c r="AZ293">
        <v>0</v>
      </c>
      <c r="BA293">
        <v>293</v>
      </c>
      <c r="BB293">
        <v>1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543.9839999999999</v>
      </c>
      <c r="BN293">
        <v>11.2</v>
      </c>
      <c r="BO293">
        <v>0</v>
      </c>
      <c r="BP293">
        <v>1</v>
      </c>
      <c r="BQ293">
        <v>0</v>
      </c>
      <c r="BR293">
        <v>0</v>
      </c>
      <c r="BS293">
        <v>0</v>
      </c>
      <c r="BT293">
        <v>652.7808</v>
      </c>
      <c r="BU293">
        <v>13.44</v>
      </c>
      <c r="BV293">
        <v>0</v>
      </c>
      <c r="BW293">
        <v>1</v>
      </c>
    </row>
    <row r="294" spans="1:75" ht="12.75">
      <c r="A294">
        <f>ROW(Source!A74)</f>
        <v>74</v>
      </c>
      <c r="B294">
        <v>11182309</v>
      </c>
      <c r="C294">
        <v>11182307</v>
      </c>
      <c r="D294">
        <v>121548</v>
      </c>
      <c r="E294">
        <v>1</v>
      </c>
      <c r="F294">
        <v>1</v>
      </c>
      <c r="G294">
        <v>1</v>
      </c>
      <c r="H294">
        <v>1</v>
      </c>
      <c r="I294" t="s">
        <v>34</v>
      </c>
      <c r="K294" t="s">
        <v>326</v>
      </c>
      <c r="L294">
        <v>608254</v>
      </c>
      <c r="N294">
        <v>1013</v>
      </c>
      <c r="O294" t="s">
        <v>327</v>
      </c>
      <c r="P294" t="s">
        <v>327</v>
      </c>
      <c r="Q294">
        <v>1</v>
      </c>
      <c r="Y294">
        <v>0.192</v>
      </c>
      <c r="AA294">
        <v>0</v>
      </c>
      <c r="AB294">
        <v>0</v>
      </c>
      <c r="AC294">
        <v>0</v>
      </c>
      <c r="AD294">
        <v>0</v>
      </c>
      <c r="AN294">
        <v>0</v>
      </c>
      <c r="AO294">
        <v>0</v>
      </c>
      <c r="AP294">
        <v>1</v>
      </c>
      <c r="AQ294">
        <v>1</v>
      </c>
      <c r="AR294">
        <v>0</v>
      </c>
      <c r="AT294">
        <v>0.16</v>
      </c>
      <c r="AU294" t="s">
        <v>126</v>
      </c>
      <c r="AV294">
        <v>2</v>
      </c>
      <c r="AW294">
        <v>2</v>
      </c>
      <c r="AX294">
        <v>11182321</v>
      </c>
      <c r="AY294">
        <v>1</v>
      </c>
      <c r="AZ294">
        <v>0</v>
      </c>
      <c r="BA294">
        <v>294</v>
      </c>
      <c r="BB294">
        <v>1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0.16</v>
      </c>
      <c r="BP294">
        <v>1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0.192</v>
      </c>
      <c r="BW294">
        <v>1</v>
      </c>
    </row>
    <row r="295" spans="1:75" ht="12.75">
      <c r="A295">
        <f>ROW(Source!A74)</f>
        <v>74</v>
      </c>
      <c r="B295">
        <v>11182310</v>
      </c>
      <c r="C295">
        <v>11182307</v>
      </c>
      <c r="D295">
        <v>1466783</v>
      </c>
      <c r="E295">
        <v>1</v>
      </c>
      <c r="F295">
        <v>1</v>
      </c>
      <c r="G295">
        <v>1</v>
      </c>
      <c r="H295">
        <v>2</v>
      </c>
      <c r="I295" t="s">
        <v>328</v>
      </c>
      <c r="J295" t="s">
        <v>329</v>
      </c>
      <c r="K295" t="s">
        <v>330</v>
      </c>
      <c r="L295">
        <v>1480</v>
      </c>
      <c r="N295">
        <v>1013</v>
      </c>
      <c r="O295" t="s">
        <v>331</v>
      </c>
      <c r="P295" t="s">
        <v>332</v>
      </c>
      <c r="Q295">
        <v>1</v>
      </c>
      <c r="Y295">
        <v>0.096</v>
      </c>
      <c r="AA295">
        <v>0</v>
      </c>
      <c r="AB295">
        <v>410.67</v>
      </c>
      <c r="AC295">
        <v>66.28</v>
      </c>
      <c r="AD295">
        <v>0</v>
      </c>
      <c r="AN295">
        <v>0</v>
      </c>
      <c r="AO295">
        <v>0</v>
      </c>
      <c r="AP295">
        <v>1</v>
      </c>
      <c r="AQ295">
        <v>1</v>
      </c>
      <c r="AR295">
        <v>0</v>
      </c>
      <c r="AT295">
        <v>0.08</v>
      </c>
      <c r="AU295" t="s">
        <v>126</v>
      </c>
      <c r="AV295">
        <v>0</v>
      </c>
      <c r="AW295">
        <v>2</v>
      </c>
      <c r="AX295">
        <v>11182322</v>
      </c>
      <c r="AY295">
        <v>1</v>
      </c>
      <c r="AZ295">
        <v>0</v>
      </c>
      <c r="BA295">
        <v>295</v>
      </c>
      <c r="BB295">
        <v>1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32.8536</v>
      </c>
      <c r="BL295">
        <v>5.3024000000000004</v>
      </c>
      <c r="BM295">
        <v>0</v>
      </c>
      <c r="BN295">
        <v>0</v>
      </c>
      <c r="BO295">
        <v>0</v>
      </c>
      <c r="BP295">
        <v>1</v>
      </c>
      <c r="BQ295">
        <v>0</v>
      </c>
      <c r="BR295">
        <v>39.42432</v>
      </c>
      <c r="BS295">
        <v>6.3628800000000005</v>
      </c>
      <c r="BT295">
        <v>0</v>
      </c>
      <c r="BU295">
        <v>0</v>
      </c>
      <c r="BV295">
        <v>0</v>
      </c>
      <c r="BW295">
        <v>1</v>
      </c>
    </row>
    <row r="296" spans="1:75" ht="12.75">
      <c r="A296">
        <f>ROW(Source!A74)</f>
        <v>74</v>
      </c>
      <c r="B296">
        <v>11182311</v>
      </c>
      <c r="C296">
        <v>11182307</v>
      </c>
      <c r="D296">
        <v>1471982</v>
      </c>
      <c r="E296">
        <v>1</v>
      </c>
      <c r="F296">
        <v>1</v>
      </c>
      <c r="G296">
        <v>1</v>
      </c>
      <c r="H296">
        <v>2</v>
      </c>
      <c r="I296" t="s">
        <v>337</v>
      </c>
      <c r="J296" t="s">
        <v>338</v>
      </c>
      <c r="K296" t="s">
        <v>339</v>
      </c>
      <c r="L296">
        <v>1480</v>
      </c>
      <c r="N296">
        <v>1013</v>
      </c>
      <c r="O296" t="s">
        <v>331</v>
      </c>
      <c r="P296" t="s">
        <v>332</v>
      </c>
      <c r="Q296">
        <v>1</v>
      </c>
      <c r="Y296">
        <v>0.096</v>
      </c>
      <c r="AA296">
        <v>0</v>
      </c>
      <c r="AB296">
        <v>290.01</v>
      </c>
      <c r="AC296">
        <v>104.55</v>
      </c>
      <c r="AD296">
        <v>0</v>
      </c>
      <c r="AN296">
        <v>0</v>
      </c>
      <c r="AO296">
        <v>0</v>
      </c>
      <c r="AP296">
        <v>1</v>
      </c>
      <c r="AQ296">
        <v>1</v>
      </c>
      <c r="AR296">
        <v>0</v>
      </c>
      <c r="AT296">
        <v>0.08</v>
      </c>
      <c r="AU296" t="s">
        <v>126</v>
      </c>
      <c r="AV296">
        <v>0</v>
      </c>
      <c r="AW296">
        <v>2</v>
      </c>
      <c r="AX296">
        <v>11182323</v>
      </c>
      <c r="AY296">
        <v>1</v>
      </c>
      <c r="AZ296">
        <v>0</v>
      </c>
      <c r="BA296">
        <v>296</v>
      </c>
      <c r="BB296">
        <v>1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23.2008</v>
      </c>
      <c r="BL296">
        <v>8.364</v>
      </c>
      <c r="BM296">
        <v>0</v>
      </c>
      <c r="BN296">
        <v>0</v>
      </c>
      <c r="BO296">
        <v>0</v>
      </c>
      <c r="BP296">
        <v>1</v>
      </c>
      <c r="BQ296">
        <v>0</v>
      </c>
      <c r="BR296">
        <v>27.84096</v>
      </c>
      <c r="BS296">
        <v>10.0368</v>
      </c>
      <c r="BT296">
        <v>0</v>
      </c>
      <c r="BU296">
        <v>0</v>
      </c>
      <c r="BV296">
        <v>0</v>
      </c>
      <c r="BW296">
        <v>1</v>
      </c>
    </row>
    <row r="297" spans="1:75" ht="12.75">
      <c r="A297">
        <f>ROW(Source!A74)</f>
        <v>74</v>
      </c>
      <c r="B297">
        <v>11182312</v>
      </c>
      <c r="C297">
        <v>11182307</v>
      </c>
      <c r="D297">
        <v>1404090</v>
      </c>
      <c r="E297">
        <v>1</v>
      </c>
      <c r="F297">
        <v>1</v>
      </c>
      <c r="G297">
        <v>1</v>
      </c>
      <c r="H297">
        <v>3</v>
      </c>
      <c r="I297" t="s">
        <v>465</v>
      </c>
      <c r="J297" t="s">
        <v>466</v>
      </c>
      <c r="K297" t="s">
        <v>467</v>
      </c>
      <c r="L297">
        <v>1348</v>
      </c>
      <c r="N297">
        <v>1009</v>
      </c>
      <c r="O297" t="s">
        <v>353</v>
      </c>
      <c r="P297" t="s">
        <v>353</v>
      </c>
      <c r="Q297">
        <v>1000</v>
      </c>
      <c r="Y297">
        <v>0.00116</v>
      </c>
      <c r="AA297">
        <v>3276</v>
      </c>
      <c r="AB297">
        <v>0</v>
      </c>
      <c r="AC297">
        <v>0</v>
      </c>
      <c r="AD297">
        <v>0</v>
      </c>
      <c r="AN297">
        <v>0</v>
      </c>
      <c r="AO297">
        <v>0</v>
      </c>
      <c r="AP297">
        <v>1</v>
      </c>
      <c r="AQ297">
        <v>1</v>
      </c>
      <c r="AR297">
        <v>0</v>
      </c>
      <c r="AT297">
        <v>0.00116</v>
      </c>
      <c r="AV297">
        <v>0</v>
      </c>
      <c r="AW297">
        <v>2</v>
      </c>
      <c r="AX297">
        <v>11182324</v>
      </c>
      <c r="AY297">
        <v>1</v>
      </c>
      <c r="AZ297">
        <v>0</v>
      </c>
      <c r="BA297">
        <v>297</v>
      </c>
      <c r="BB297">
        <v>1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3.80016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1</v>
      </c>
      <c r="BQ297">
        <v>3.80016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1</v>
      </c>
    </row>
    <row r="298" spans="1:75" ht="12.75">
      <c r="A298">
        <f>ROW(Source!A74)</f>
        <v>74</v>
      </c>
      <c r="B298">
        <v>11182313</v>
      </c>
      <c r="C298">
        <v>11182307</v>
      </c>
      <c r="D298">
        <v>1405803</v>
      </c>
      <c r="E298">
        <v>1</v>
      </c>
      <c r="F298">
        <v>1</v>
      </c>
      <c r="G298">
        <v>1</v>
      </c>
      <c r="H298">
        <v>3</v>
      </c>
      <c r="I298" t="s">
        <v>347</v>
      </c>
      <c r="J298" t="s">
        <v>348</v>
      </c>
      <c r="K298" t="s">
        <v>349</v>
      </c>
      <c r="L298">
        <v>1346</v>
      </c>
      <c r="N298">
        <v>1009</v>
      </c>
      <c r="O298" t="s">
        <v>343</v>
      </c>
      <c r="P298" t="s">
        <v>343</v>
      </c>
      <c r="Q298">
        <v>1</v>
      </c>
      <c r="Y298">
        <v>0.02</v>
      </c>
      <c r="AA298">
        <v>41.07</v>
      </c>
      <c r="AB298">
        <v>0</v>
      </c>
      <c r="AC298">
        <v>0</v>
      </c>
      <c r="AD298">
        <v>0</v>
      </c>
      <c r="AN298">
        <v>2</v>
      </c>
      <c r="AO298">
        <v>0</v>
      </c>
      <c r="AP298">
        <v>1</v>
      </c>
      <c r="AQ298">
        <v>1</v>
      </c>
      <c r="AR298">
        <v>0</v>
      </c>
      <c r="AT298">
        <v>0.02</v>
      </c>
      <c r="AV298">
        <v>0</v>
      </c>
      <c r="AW298">
        <v>2</v>
      </c>
      <c r="AX298">
        <v>11182325</v>
      </c>
      <c r="AY298">
        <v>1</v>
      </c>
      <c r="AZ298">
        <v>0</v>
      </c>
      <c r="BA298">
        <v>298</v>
      </c>
      <c r="BB298">
        <v>1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0.8214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1</v>
      </c>
      <c r="BQ298">
        <v>0.8214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1</v>
      </c>
    </row>
    <row r="299" spans="1:75" ht="12.75">
      <c r="A299">
        <f>ROW(Source!A74)</f>
        <v>74</v>
      </c>
      <c r="B299">
        <v>11182314</v>
      </c>
      <c r="C299">
        <v>11182307</v>
      </c>
      <c r="D299">
        <v>1444068</v>
      </c>
      <c r="E299">
        <v>1</v>
      </c>
      <c r="F299">
        <v>1</v>
      </c>
      <c r="G299">
        <v>1</v>
      </c>
      <c r="H299">
        <v>3</v>
      </c>
      <c r="I299" t="s">
        <v>360</v>
      </c>
      <c r="J299" t="s">
        <v>361</v>
      </c>
      <c r="K299" t="s">
        <v>362</v>
      </c>
      <c r="L299">
        <v>1355</v>
      </c>
      <c r="N299">
        <v>1010</v>
      </c>
      <c r="O299" t="s">
        <v>66</v>
      </c>
      <c r="P299" t="s">
        <v>66</v>
      </c>
      <c r="Q299">
        <v>100</v>
      </c>
      <c r="Y299">
        <v>0.31</v>
      </c>
      <c r="AA299">
        <v>710</v>
      </c>
      <c r="AB299">
        <v>0</v>
      </c>
      <c r="AC299">
        <v>0</v>
      </c>
      <c r="AD299">
        <v>0</v>
      </c>
      <c r="AN299">
        <v>2</v>
      </c>
      <c r="AO299">
        <v>0</v>
      </c>
      <c r="AP299">
        <v>1</v>
      </c>
      <c r="AQ299">
        <v>1</v>
      </c>
      <c r="AR299">
        <v>0</v>
      </c>
      <c r="AT299">
        <v>0.31</v>
      </c>
      <c r="AV299">
        <v>0</v>
      </c>
      <c r="AW299">
        <v>2</v>
      </c>
      <c r="AX299">
        <v>11182326</v>
      </c>
      <c r="AY299">
        <v>1</v>
      </c>
      <c r="AZ299">
        <v>0</v>
      </c>
      <c r="BA299">
        <v>299</v>
      </c>
      <c r="BB299">
        <v>1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220.1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1</v>
      </c>
      <c r="BQ299">
        <v>220.1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1</v>
      </c>
    </row>
    <row r="300" spans="1:75" ht="12.75">
      <c r="A300">
        <f>ROW(Source!A74)</f>
        <v>74</v>
      </c>
      <c r="B300">
        <v>11182315</v>
      </c>
      <c r="C300">
        <v>11182307</v>
      </c>
      <c r="D300">
        <v>1444101</v>
      </c>
      <c r="E300">
        <v>1</v>
      </c>
      <c r="F300">
        <v>1</v>
      </c>
      <c r="G300">
        <v>1</v>
      </c>
      <c r="H300">
        <v>3</v>
      </c>
      <c r="I300" t="s">
        <v>468</v>
      </c>
      <c r="J300" t="s">
        <v>469</v>
      </c>
      <c r="K300" t="s">
        <v>470</v>
      </c>
      <c r="L300">
        <v>1358</v>
      </c>
      <c r="N300">
        <v>1010</v>
      </c>
      <c r="O300" t="s">
        <v>230</v>
      </c>
      <c r="P300" t="s">
        <v>230</v>
      </c>
      <c r="Q300">
        <v>10</v>
      </c>
      <c r="Y300">
        <v>0.8</v>
      </c>
      <c r="AA300">
        <v>12.6</v>
      </c>
      <c r="AB300">
        <v>0</v>
      </c>
      <c r="AC300">
        <v>0</v>
      </c>
      <c r="AD300">
        <v>0</v>
      </c>
      <c r="AN300">
        <v>2</v>
      </c>
      <c r="AO300">
        <v>0</v>
      </c>
      <c r="AP300">
        <v>1</v>
      </c>
      <c r="AQ300">
        <v>1</v>
      </c>
      <c r="AR300">
        <v>0</v>
      </c>
      <c r="AT300">
        <v>0.8</v>
      </c>
      <c r="AV300">
        <v>0</v>
      </c>
      <c r="AW300">
        <v>2</v>
      </c>
      <c r="AX300">
        <v>11182327</v>
      </c>
      <c r="AY300">
        <v>1</v>
      </c>
      <c r="AZ300">
        <v>0</v>
      </c>
      <c r="BA300">
        <v>300</v>
      </c>
      <c r="BB300">
        <v>1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10.08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1</v>
      </c>
      <c r="BQ300">
        <v>10.08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1</v>
      </c>
    </row>
    <row r="301" spans="1:75" ht="12.75">
      <c r="A301">
        <f>ROW(Source!A74)</f>
        <v>74</v>
      </c>
      <c r="B301">
        <v>11182316</v>
      </c>
      <c r="C301">
        <v>11182307</v>
      </c>
      <c r="D301">
        <v>1444120</v>
      </c>
      <c r="E301">
        <v>1</v>
      </c>
      <c r="F301">
        <v>1</v>
      </c>
      <c r="G301">
        <v>1</v>
      </c>
      <c r="H301">
        <v>3</v>
      </c>
      <c r="I301" t="s">
        <v>420</v>
      </c>
      <c r="J301" t="s">
        <v>421</v>
      </c>
      <c r="K301" t="s">
        <v>422</v>
      </c>
      <c r="L301">
        <v>1354</v>
      </c>
      <c r="N301">
        <v>1010</v>
      </c>
      <c r="O301" t="s">
        <v>24</v>
      </c>
      <c r="P301" t="s">
        <v>24</v>
      </c>
      <c r="Q301">
        <v>1</v>
      </c>
      <c r="Y301">
        <v>12.2</v>
      </c>
      <c r="AA301">
        <v>3.25</v>
      </c>
      <c r="AB301">
        <v>0</v>
      </c>
      <c r="AC301">
        <v>0</v>
      </c>
      <c r="AD301">
        <v>0</v>
      </c>
      <c r="AN301">
        <v>2</v>
      </c>
      <c r="AO301">
        <v>0</v>
      </c>
      <c r="AP301">
        <v>1</v>
      </c>
      <c r="AQ301">
        <v>1</v>
      </c>
      <c r="AR301">
        <v>0</v>
      </c>
      <c r="AT301">
        <v>12.2</v>
      </c>
      <c r="AV301">
        <v>0</v>
      </c>
      <c r="AW301">
        <v>2</v>
      </c>
      <c r="AX301">
        <v>11182328</v>
      </c>
      <c r="AY301">
        <v>1</v>
      </c>
      <c r="AZ301">
        <v>0</v>
      </c>
      <c r="BA301">
        <v>301</v>
      </c>
      <c r="BB301">
        <v>1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39.65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1</v>
      </c>
      <c r="BQ301">
        <v>39.65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1</v>
      </c>
    </row>
    <row r="302" spans="1:75" ht="12.75">
      <c r="A302">
        <f>ROW(Source!A74)</f>
        <v>74</v>
      </c>
      <c r="B302">
        <v>11182317</v>
      </c>
      <c r="C302">
        <v>11182307</v>
      </c>
      <c r="D302">
        <v>1444228</v>
      </c>
      <c r="E302">
        <v>1</v>
      </c>
      <c r="F302">
        <v>1</v>
      </c>
      <c r="G302">
        <v>1</v>
      </c>
      <c r="H302">
        <v>3</v>
      </c>
      <c r="I302" t="s">
        <v>471</v>
      </c>
      <c r="J302" t="s">
        <v>472</v>
      </c>
      <c r="K302" t="s">
        <v>473</v>
      </c>
      <c r="L302">
        <v>1355</v>
      </c>
      <c r="N302">
        <v>1010</v>
      </c>
      <c r="O302" t="s">
        <v>66</v>
      </c>
      <c r="P302" t="s">
        <v>66</v>
      </c>
      <c r="Q302">
        <v>100</v>
      </c>
      <c r="Y302">
        <v>0.05</v>
      </c>
      <c r="AA302">
        <v>480</v>
      </c>
      <c r="AB302">
        <v>0</v>
      </c>
      <c r="AC302">
        <v>0</v>
      </c>
      <c r="AD302">
        <v>0</v>
      </c>
      <c r="AN302">
        <v>2</v>
      </c>
      <c r="AO302">
        <v>0</v>
      </c>
      <c r="AP302">
        <v>1</v>
      </c>
      <c r="AQ302">
        <v>1</v>
      </c>
      <c r="AR302">
        <v>0</v>
      </c>
      <c r="AT302">
        <v>0.05</v>
      </c>
      <c r="AV302">
        <v>0</v>
      </c>
      <c r="AW302">
        <v>2</v>
      </c>
      <c r="AX302">
        <v>11182329</v>
      </c>
      <c r="AY302">
        <v>1</v>
      </c>
      <c r="AZ302">
        <v>0</v>
      </c>
      <c r="BA302">
        <v>302</v>
      </c>
      <c r="BB302">
        <v>1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24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1</v>
      </c>
      <c r="BQ302">
        <v>24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1</v>
      </c>
    </row>
    <row r="303" spans="1:75" ht="12.75">
      <c r="A303">
        <f>ROW(Source!A74)</f>
        <v>74</v>
      </c>
      <c r="B303">
        <v>11182318</v>
      </c>
      <c r="C303">
        <v>11182307</v>
      </c>
      <c r="D303">
        <v>1444364</v>
      </c>
      <c r="E303">
        <v>1</v>
      </c>
      <c r="F303">
        <v>1</v>
      </c>
      <c r="G303">
        <v>1</v>
      </c>
      <c r="H303">
        <v>3</v>
      </c>
      <c r="I303" t="s">
        <v>369</v>
      </c>
      <c r="J303" t="s">
        <v>370</v>
      </c>
      <c r="K303" t="s">
        <v>371</v>
      </c>
      <c r="L303">
        <v>1355</v>
      </c>
      <c r="N303">
        <v>1010</v>
      </c>
      <c r="O303" t="s">
        <v>66</v>
      </c>
      <c r="P303" t="s">
        <v>66</v>
      </c>
      <c r="Q303">
        <v>100</v>
      </c>
      <c r="Y303">
        <v>0.002</v>
      </c>
      <c r="AA303">
        <v>42</v>
      </c>
      <c r="AB303">
        <v>0</v>
      </c>
      <c r="AC303">
        <v>0</v>
      </c>
      <c r="AD303">
        <v>0</v>
      </c>
      <c r="AN303">
        <v>2</v>
      </c>
      <c r="AO303">
        <v>0</v>
      </c>
      <c r="AP303">
        <v>1</v>
      </c>
      <c r="AQ303">
        <v>1</v>
      </c>
      <c r="AR303">
        <v>0</v>
      </c>
      <c r="AT303">
        <v>0.002</v>
      </c>
      <c r="AV303">
        <v>0</v>
      </c>
      <c r="AW303">
        <v>2</v>
      </c>
      <c r="AX303">
        <v>11182330</v>
      </c>
      <c r="AY303">
        <v>1</v>
      </c>
      <c r="AZ303">
        <v>0</v>
      </c>
      <c r="BA303">
        <v>303</v>
      </c>
      <c r="BB303">
        <v>1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0.084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1</v>
      </c>
      <c r="BQ303">
        <v>0.084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1</v>
      </c>
    </row>
    <row r="304" spans="1:75" ht="12.75">
      <c r="A304">
        <f>ROW(Source!A74)</f>
        <v>74</v>
      </c>
      <c r="B304">
        <v>11182319</v>
      </c>
      <c r="C304">
        <v>11182307</v>
      </c>
      <c r="D304">
        <v>1459071</v>
      </c>
      <c r="E304">
        <v>1</v>
      </c>
      <c r="F304">
        <v>1</v>
      </c>
      <c r="G304">
        <v>1</v>
      </c>
      <c r="H304">
        <v>3</v>
      </c>
      <c r="I304" t="s">
        <v>372</v>
      </c>
      <c r="J304" t="s">
        <v>373</v>
      </c>
      <c r="K304" t="s">
        <v>374</v>
      </c>
      <c r="L304">
        <v>1346</v>
      </c>
      <c r="N304">
        <v>1009</v>
      </c>
      <c r="O304" t="s">
        <v>343</v>
      </c>
      <c r="P304" t="s">
        <v>343</v>
      </c>
      <c r="Q304">
        <v>1</v>
      </c>
      <c r="Y304">
        <v>0.32</v>
      </c>
      <c r="AA304">
        <v>146.06</v>
      </c>
      <c r="AB304">
        <v>0</v>
      </c>
      <c r="AC304">
        <v>0</v>
      </c>
      <c r="AD304">
        <v>0</v>
      </c>
      <c r="AN304">
        <v>0</v>
      </c>
      <c r="AO304">
        <v>0</v>
      </c>
      <c r="AP304">
        <v>1</v>
      </c>
      <c r="AQ304">
        <v>1</v>
      </c>
      <c r="AR304">
        <v>0</v>
      </c>
      <c r="AT304">
        <v>0.32</v>
      </c>
      <c r="AV304">
        <v>0</v>
      </c>
      <c r="AW304">
        <v>2</v>
      </c>
      <c r="AX304">
        <v>11182331</v>
      </c>
      <c r="AY304">
        <v>1</v>
      </c>
      <c r="AZ304">
        <v>0</v>
      </c>
      <c r="BA304">
        <v>304</v>
      </c>
      <c r="BB304">
        <v>1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46.739200000000004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1</v>
      </c>
      <c r="BQ304">
        <v>46.739200000000004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1</v>
      </c>
    </row>
    <row r="305" spans="1:75" ht="12.75">
      <c r="A305">
        <f>ROW(Source!A75)</f>
        <v>75</v>
      </c>
      <c r="B305">
        <v>11182333</v>
      </c>
      <c r="C305">
        <v>11182332</v>
      </c>
      <c r="D305">
        <v>121639</v>
      </c>
      <c r="E305">
        <v>1</v>
      </c>
      <c r="F305">
        <v>1</v>
      </c>
      <c r="G305">
        <v>1</v>
      </c>
      <c r="H305">
        <v>1</v>
      </c>
      <c r="I305" t="s">
        <v>448</v>
      </c>
      <c r="K305" t="s">
        <v>449</v>
      </c>
      <c r="L305">
        <v>1369</v>
      </c>
      <c r="N305">
        <v>1013</v>
      </c>
      <c r="O305" t="s">
        <v>325</v>
      </c>
      <c r="P305" t="s">
        <v>325</v>
      </c>
      <c r="Q305">
        <v>1</v>
      </c>
      <c r="Y305">
        <v>2.7479999999999998</v>
      </c>
      <c r="AA305">
        <v>0</v>
      </c>
      <c r="AB305">
        <v>0</v>
      </c>
      <c r="AC305">
        <v>0</v>
      </c>
      <c r="AD305">
        <v>48.57</v>
      </c>
      <c r="AN305">
        <v>0</v>
      </c>
      <c r="AO305">
        <v>0</v>
      </c>
      <c r="AP305">
        <v>1</v>
      </c>
      <c r="AQ305">
        <v>1</v>
      </c>
      <c r="AR305">
        <v>0</v>
      </c>
      <c r="AT305">
        <v>2.29</v>
      </c>
      <c r="AU305" t="s">
        <v>126</v>
      </c>
      <c r="AV305">
        <v>1</v>
      </c>
      <c r="AW305">
        <v>2</v>
      </c>
      <c r="AX305">
        <v>11182343</v>
      </c>
      <c r="AY305">
        <v>1</v>
      </c>
      <c r="AZ305">
        <v>0</v>
      </c>
      <c r="BA305">
        <v>305</v>
      </c>
      <c r="BB305">
        <v>1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111.2253</v>
      </c>
      <c r="BN305">
        <v>2.29</v>
      </c>
      <c r="BO305">
        <v>0</v>
      </c>
      <c r="BP305">
        <v>1</v>
      </c>
      <c r="BQ305">
        <v>0</v>
      </c>
      <c r="BR305">
        <v>0</v>
      </c>
      <c r="BS305">
        <v>0</v>
      </c>
      <c r="BT305">
        <v>133.47036</v>
      </c>
      <c r="BU305">
        <v>2.7479999999999998</v>
      </c>
      <c r="BV305">
        <v>0</v>
      </c>
      <c r="BW305">
        <v>1</v>
      </c>
    </row>
    <row r="306" spans="1:75" ht="12.75">
      <c r="A306">
        <f>ROW(Source!A75)</f>
        <v>75</v>
      </c>
      <c r="B306">
        <v>11182334</v>
      </c>
      <c r="C306">
        <v>11182332</v>
      </c>
      <c r="D306">
        <v>121548</v>
      </c>
      <c r="E306">
        <v>1</v>
      </c>
      <c r="F306">
        <v>1</v>
      </c>
      <c r="G306">
        <v>1</v>
      </c>
      <c r="H306">
        <v>1</v>
      </c>
      <c r="I306" t="s">
        <v>34</v>
      </c>
      <c r="K306" t="s">
        <v>326</v>
      </c>
      <c r="L306">
        <v>608254</v>
      </c>
      <c r="N306">
        <v>1013</v>
      </c>
      <c r="O306" t="s">
        <v>327</v>
      </c>
      <c r="P306" t="s">
        <v>327</v>
      </c>
      <c r="Q306">
        <v>1</v>
      </c>
      <c r="Y306">
        <v>0.024</v>
      </c>
      <c r="AA306">
        <v>0</v>
      </c>
      <c r="AB306">
        <v>0</v>
      </c>
      <c r="AC306">
        <v>0</v>
      </c>
      <c r="AD306">
        <v>0</v>
      </c>
      <c r="AN306">
        <v>0</v>
      </c>
      <c r="AO306">
        <v>0</v>
      </c>
      <c r="AP306">
        <v>1</v>
      </c>
      <c r="AQ306">
        <v>1</v>
      </c>
      <c r="AR306">
        <v>0</v>
      </c>
      <c r="AT306">
        <v>0.02</v>
      </c>
      <c r="AU306" t="s">
        <v>126</v>
      </c>
      <c r="AV306">
        <v>2</v>
      </c>
      <c r="AW306">
        <v>2</v>
      </c>
      <c r="AX306">
        <v>11182344</v>
      </c>
      <c r="AY306">
        <v>1</v>
      </c>
      <c r="AZ306">
        <v>0</v>
      </c>
      <c r="BA306">
        <v>306</v>
      </c>
      <c r="BB306">
        <v>1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0.02</v>
      </c>
      <c r="BP306">
        <v>1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0.024</v>
      </c>
      <c r="BW306">
        <v>1</v>
      </c>
    </row>
    <row r="307" spans="1:75" ht="12.75">
      <c r="A307">
        <f>ROW(Source!A75)</f>
        <v>75</v>
      </c>
      <c r="B307">
        <v>11182335</v>
      </c>
      <c r="C307">
        <v>11182332</v>
      </c>
      <c r="D307">
        <v>1466783</v>
      </c>
      <c r="E307">
        <v>1</v>
      </c>
      <c r="F307">
        <v>1</v>
      </c>
      <c r="G307">
        <v>1</v>
      </c>
      <c r="H307">
        <v>2</v>
      </c>
      <c r="I307" t="s">
        <v>328</v>
      </c>
      <c r="J307" t="s">
        <v>329</v>
      </c>
      <c r="K307" t="s">
        <v>330</v>
      </c>
      <c r="L307">
        <v>1480</v>
      </c>
      <c r="N307">
        <v>1013</v>
      </c>
      <c r="O307" t="s">
        <v>331</v>
      </c>
      <c r="P307" t="s">
        <v>332</v>
      </c>
      <c r="Q307">
        <v>1</v>
      </c>
      <c r="Y307">
        <v>0.012</v>
      </c>
      <c r="AA307">
        <v>0</v>
      </c>
      <c r="AB307">
        <v>410.67</v>
      </c>
      <c r="AC307">
        <v>66.28</v>
      </c>
      <c r="AD307">
        <v>0</v>
      </c>
      <c r="AN307">
        <v>0</v>
      </c>
      <c r="AO307">
        <v>0</v>
      </c>
      <c r="AP307">
        <v>1</v>
      </c>
      <c r="AQ307">
        <v>1</v>
      </c>
      <c r="AR307">
        <v>0</v>
      </c>
      <c r="AT307">
        <v>0.01</v>
      </c>
      <c r="AU307" t="s">
        <v>126</v>
      </c>
      <c r="AV307">
        <v>0</v>
      </c>
      <c r="AW307">
        <v>2</v>
      </c>
      <c r="AX307">
        <v>11182345</v>
      </c>
      <c r="AY307">
        <v>1</v>
      </c>
      <c r="AZ307">
        <v>0</v>
      </c>
      <c r="BA307">
        <v>307</v>
      </c>
      <c r="BB307">
        <v>1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4.1067</v>
      </c>
      <c r="BL307">
        <v>0.6628000000000001</v>
      </c>
      <c r="BM307">
        <v>0</v>
      </c>
      <c r="BN307">
        <v>0</v>
      </c>
      <c r="BO307">
        <v>0</v>
      </c>
      <c r="BP307">
        <v>1</v>
      </c>
      <c r="BQ307">
        <v>0</v>
      </c>
      <c r="BR307">
        <v>4.92804</v>
      </c>
      <c r="BS307">
        <v>0.7953600000000001</v>
      </c>
      <c r="BT307">
        <v>0</v>
      </c>
      <c r="BU307">
        <v>0</v>
      </c>
      <c r="BV307">
        <v>0</v>
      </c>
      <c r="BW307">
        <v>1</v>
      </c>
    </row>
    <row r="308" spans="1:75" ht="12.75">
      <c r="A308">
        <f>ROW(Source!A75)</f>
        <v>75</v>
      </c>
      <c r="B308">
        <v>11182336</v>
      </c>
      <c r="C308">
        <v>11182332</v>
      </c>
      <c r="D308">
        <v>1471982</v>
      </c>
      <c r="E308">
        <v>1</v>
      </c>
      <c r="F308">
        <v>1</v>
      </c>
      <c r="G308">
        <v>1</v>
      </c>
      <c r="H308">
        <v>2</v>
      </c>
      <c r="I308" t="s">
        <v>337</v>
      </c>
      <c r="J308" t="s">
        <v>338</v>
      </c>
      <c r="K308" t="s">
        <v>339</v>
      </c>
      <c r="L308">
        <v>1480</v>
      </c>
      <c r="N308">
        <v>1013</v>
      </c>
      <c r="O308" t="s">
        <v>331</v>
      </c>
      <c r="P308" t="s">
        <v>332</v>
      </c>
      <c r="Q308">
        <v>1</v>
      </c>
      <c r="Y308">
        <v>0.012</v>
      </c>
      <c r="AA308">
        <v>0</v>
      </c>
      <c r="AB308">
        <v>290.01</v>
      </c>
      <c r="AC308">
        <v>104.55</v>
      </c>
      <c r="AD308">
        <v>0</v>
      </c>
      <c r="AN308">
        <v>0</v>
      </c>
      <c r="AO308">
        <v>0</v>
      </c>
      <c r="AP308">
        <v>1</v>
      </c>
      <c r="AQ308">
        <v>1</v>
      </c>
      <c r="AR308">
        <v>0</v>
      </c>
      <c r="AT308">
        <v>0.01</v>
      </c>
      <c r="AU308" t="s">
        <v>126</v>
      </c>
      <c r="AV308">
        <v>0</v>
      </c>
      <c r="AW308">
        <v>2</v>
      </c>
      <c r="AX308">
        <v>11182346</v>
      </c>
      <c r="AY308">
        <v>1</v>
      </c>
      <c r="AZ308">
        <v>0</v>
      </c>
      <c r="BA308">
        <v>308</v>
      </c>
      <c r="BB308">
        <v>1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2.9001</v>
      </c>
      <c r="BL308">
        <v>1.0455</v>
      </c>
      <c r="BM308">
        <v>0</v>
      </c>
      <c r="BN308">
        <v>0</v>
      </c>
      <c r="BO308">
        <v>0</v>
      </c>
      <c r="BP308">
        <v>1</v>
      </c>
      <c r="BQ308">
        <v>0</v>
      </c>
      <c r="BR308">
        <v>3.48012</v>
      </c>
      <c r="BS308">
        <v>1.2546</v>
      </c>
      <c r="BT308">
        <v>0</v>
      </c>
      <c r="BU308">
        <v>0</v>
      </c>
      <c r="BV308">
        <v>0</v>
      </c>
      <c r="BW308">
        <v>1</v>
      </c>
    </row>
    <row r="309" spans="1:75" ht="12.75">
      <c r="A309">
        <f>ROW(Source!A75)</f>
        <v>75</v>
      </c>
      <c r="B309">
        <v>11182337</v>
      </c>
      <c r="C309">
        <v>11182332</v>
      </c>
      <c r="D309">
        <v>1404090</v>
      </c>
      <c r="E309">
        <v>1</v>
      </c>
      <c r="F309">
        <v>1</v>
      </c>
      <c r="G309">
        <v>1</v>
      </c>
      <c r="H309">
        <v>3</v>
      </c>
      <c r="I309" t="s">
        <v>465</v>
      </c>
      <c r="J309" t="s">
        <v>466</v>
      </c>
      <c r="K309" t="s">
        <v>467</v>
      </c>
      <c r="L309">
        <v>1348</v>
      </c>
      <c r="N309">
        <v>1009</v>
      </c>
      <c r="O309" t="s">
        <v>353</v>
      </c>
      <c r="P309" t="s">
        <v>353</v>
      </c>
      <c r="Q309">
        <v>1000</v>
      </c>
      <c r="Y309">
        <v>0.0006</v>
      </c>
      <c r="AA309">
        <v>3276</v>
      </c>
      <c r="AB309">
        <v>0</v>
      </c>
      <c r="AC309">
        <v>0</v>
      </c>
      <c r="AD309">
        <v>0</v>
      </c>
      <c r="AN309">
        <v>0</v>
      </c>
      <c r="AO309">
        <v>0</v>
      </c>
      <c r="AP309">
        <v>1</v>
      </c>
      <c r="AQ309">
        <v>1</v>
      </c>
      <c r="AR309">
        <v>0</v>
      </c>
      <c r="AT309">
        <v>0.0006</v>
      </c>
      <c r="AV309">
        <v>0</v>
      </c>
      <c r="AW309">
        <v>2</v>
      </c>
      <c r="AX309">
        <v>11182347</v>
      </c>
      <c r="AY309">
        <v>1</v>
      </c>
      <c r="AZ309">
        <v>0</v>
      </c>
      <c r="BA309">
        <v>309</v>
      </c>
      <c r="BB309">
        <v>1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1.9655999999999998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1</v>
      </c>
      <c r="BQ309">
        <v>1.9655999999999998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1</v>
      </c>
    </row>
    <row r="310" spans="1:75" ht="12.75">
      <c r="A310">
        <f>ROW(Source!A75)</f>
        <v>75</v>
      </c>
      <c r="B310">
        <v>11182338</v>
      </c>
      <c r="C310">
        <v>11182332</v>
      </c>
      <c r="D310">
        <v>1405803</v>
      </c>
      <c r="E310">
        <v>1</v>
      </c>
      <c r="F310">
        <v>1</v>
      </c>
      <c r="G310">
        <v>1</v>
      </c>
      <c r="H310">
        <v>3</v>
      </c>
      <c r="I310" t="s">
        <v>347</v>
      </c>
      <c r="J310" t="s">
        <v>348</v>
      </c>
      <c r="K310" t="s">
        <v>349</v>
      </c>
      <c r="L310">
        <v>1346</v>
      </c>
      <c r="N310">
        <v>1009</v>
      </c>
      <c r="O310" t="s">
        <v>343</v>
      </c>
      <c r="P310" t="s">
        <v>343</v>
      </c>
      <c r="Q310">
        <v>1</v>
      </c>
      <c r="Y310">
        <v>0.02</v>
      </c>
      <c r="AA310">
        <v>41.07</v>
      </c>
      <c r="AB310">
        <v>0</v>
      </c>
      <c r="AC310">
        <v>0</v>
      </c>
      <c r="AD310">
        <v>0</v>
      </c>
      <c r="AN310">
        <v>2</v>
      </c>
      <c r="AO310">
        <v>0</v>
      </c>
      <c r="AP310">
        <v>1</v>
      </c>
      <c r="AQ310">
        <v>1</v>
      </c>
      <c r="AR310">
        <v>0</v>
      </c>
      <c r="AT310">
        <v>0.02</v>
      </c>
      <c r="AV310">
        <v>0</v>
      </c>
      <c r="AW310">
        <v>2</v>
      </c>
      <c r="AX310">
        <v>11182348</v>
      </c>
      <c r="AY310">
        <v>1</v>
      </c>
      <c r="AZ310">
        <v>0</v>
      </c>
      <c r="BA310">
        <v>310</v>
      </c>
      <c r="BB310">
        <v>1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0.8214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1</v>
      </c>
      <c r="BQ310">
        <v>0.8214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1</v>
      </c>
    </row>
    <row r="311" spans="1:75" ht="12.75">
      <c r="A311">
        <f>ROW(Source!A75)</f>
        <v>75</v>
      </c>
      <c r="B311">
        <v>11182339</v>
      </c>
      <c r="C311">
        <v>11182332</v>
      </c>
      <c r="D311">
        <v>1444068</v>
      </c>
      <c r="E311">
        <v>1</v>
      </c>
      <c r="F311">
        <v>1</v>
      </c>
      <c r="G311">
        <v>1</v>
      </c>
      <c r="H311">
        <v>3</v>
      </c>
      <c r="I311" t="s">
        <v>360</v>
      </c>
      <c r="J311" t="s">
        <v>361</v>
      </c>
      <c r="K311" t="s">
        <v>362</v>
      </c>
      <c r="L311">
        <v>1355</v>
      </c>
      <c r="N311">
        <v>1010</v>
      </c>
      <c r="O311" t="s">
        <v>66</v>
      </c>
      <c r="P311" t="s">
        <v>66</v>
      </c>
      <c r="Q311">
        <v>100</v>
      </c>
      <c r="Y311">
        <v>0.31</v>
      </c>
      <c r="AA311">
        <v>710</v>
      </c>
      <c r="AB311">
        <v>0</v>
      </c>
      <c r="AC311">
        <v>0</v>
      </c>
      <c r="AD311">
        <v>0</v>
      </c>
      <c r="AN311">
        <v>2</v>
      </c>
      <c r="AO311">
        <v>0</v>
      </c>
      <c r="AP311">
        <v>1</v>
      </c>
      <c r="AQ311">
        <v>1</v>
      </c>
      <c r="AR311">
        <v>0</v>
      </c>
      <c r="AT311">
        <v>0.31</v>
      </c>
      <c r="AV311">
        <v>0</v>
      </c>
      <c r="AW311">
        <v>2</v>
      </c>
      <c r="AX311">
        <v>11182349</v>
      </c>
      <c r="AY311">
        <v>1</v>
      </c>
      <c r="AZ311">
        <v>0</v>
      </c>
      <c r="BA311">
        <v>311</v>
      </c>
      <c r="BB311">
        <v>1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220.1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1</v>
      </c>
      <c r="BQ311">
        <v>220.1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1</v>
      </c>
    </row>
    <row r="312" spans="1:75" ht="12.75">
      <c r="A312">
        <f>ROW(Source!A75)</f>
        <v>75</v>
      </c>
      <c r="B312">
        <v>11182340</v>
      </c>
      <c r="C312">
        <v>11182332</v>
      </c>
      <c r="D312">
        <v>1444120</v>
      </c>
      <c r="E312">
        <v>1</v>
      </c>
      <c r="F312">
        <v>1</v>
      </c>
      <c r="G312">
        <v>1</v>
      </c>
      <c r="H312">
        <v>3</v>
      </c>
      <c r="I312" t="s">
        <v>420</v>
      </c>
      <c r="J312" t="s">
        <v>421</v>
      </c>
      <c r="K312" t="s">
        <v>422</v>
      </c>
      <c r="L312">
        <v>1354</v>
      </c>
      <c r="N312">
        <v>1010</v>
      </c>
      <c r="O312" t="s">
        <v>24</v>
      </c>
      <c r="P312" t="s">
        <v>24</v>
      </c>
      <c r="Q312">
        <v>1</v>
      </c>
      <c r="Y312">
        <v>12.2</v>
      </c>
      <c r="AA312">
        <v>3.25</v>
      </c>
      <c r="AB312">
        <v>0</v>
      </c>
      <c r="AC312">
        <v>0</v>
      </c>
      <c r="AD312">
        <v>0</v>
      </c>
      <c r="AN312">
        <v>2</v>
      </c>
      <c r="AO312">
        <v>0</v>
      </c>
      <c r="AP312">
        <v>1</v>
      </c>
      <c r="AQ312">
        <v>1</v>
      </c>
      <c r="AR312">
        <v>0</v>
      </c>
      <c r="AT312">
        <v>12.2</v>
      </c>
      <c r="AV312">
        <v>0</v>
      </c>
      <c r="AW312">
        <v>2</v>
      </c>
      <c r="AX312">
        <v>11182350</v>
      </c>
      <c r="AY312">
        <v>1</v>
      </c>
      <c r="AZ312">
        <v>0</v>
      </c>
      <c r="BA312">
        <v>312</v>
      </c>
      <c r="BB312">
        <v>1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39.65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1</v>
      </c>
      <c r="BQ312">
        <v>39.65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1</v>
      </c>
    </row>
    <row r="313" spans="1:75" ht="12.75">
      <c r="A313">
        <f>ROW(Source!A75)</f>
        <v>75</v>
      </c>
      <c r="B313">
        <v>11182341</v>
      </c>
      <c r="C313">
        <v>11182332</v>
      </c>
      <c r="D313">
        <v>1444364</v>
      </c>
      <c r="E313">
        <v>1</v>
      </c>
      <c r="F313">
        <v>1</v>
      </c>
      <c r="G313">
        <v>1</v>
      </c>
      <c r="H313">
        <v>3</v>
      </c>
      <c r="I313" t="s">
        <v>369</v>
      </c>
      <c r="J313" t="s">
        <v>370</v>
      </c>
      <c r="K313" t="s">
        <v>371</v>
      </c>
      <c r="L313">
        <v>1355</v>
      </c>
      <c r="N313">
        <v>1010</v>
      </c>
      <c r="O313" t="s">
        <v>66</v>
      </c>
      <c r="P313" t="s">
        <v>66</v>
      </c>
      <c r="Q313">
        <v>100</v>
      </c>
      <c r="Y313">
        <v>0.02</v>
      </c>
      <c r="AA313">
        <v>42</v>
      </c>
      <c r="AB313">
        <v>0</v>
      </c>
      <c r="AC313">
        <v>0</v>
      </c>
      <c r="AD313">
        <v>0</v>
      </c>
      <c r="AN313">
        <v>2</v>
      </c>
      <c r="AO313">
        <v>0</v>
      </c>
      <c r="AP313">
        <v>1</v>
      </c>
      <c r="AQ313">
        <v>1</v>
      </c>
      <c r="AR313">
        <v>0</v>
      </c>
      <c r="AT313">
        <v>0.02</v>
      </c>
      <c r="AV313">
        <v>0</v>
      </c>
      <c r="AW313">
        <v>2</v>
      </c>
      <c r="AX313">
        <v>11182351</v>
      </c>
      <c r="AY313">
        <v>1</v>
      </c>
      <c r="AZ313">
        <v>0</v>
      </c>
      <c r="BA313">
        <v>313</v>
      </c>
      <c r="BB313">
        <v>1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0.84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1</v>
      </c>
      <c r="BQ313">
        <v>0.84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1</v>
      </c>
    </row>
    <row r="314" spans="1:75" ht="12.75">
      <c r="A314">
        <f>ROW(Source!A75)</f>
        <v>75</v>
      </c>
      <c r="B314">
        <v>11182342</v>
      </c>
      <c r="C314">
        <v>11182332</v>
      </c>
      <c r="D314">
        <v>1459071</v>
      </c>
      <c r="E314">
        <v>1</v>
      </c>
      <c r="F314">
        <v>1</v>
      </c>
      <c r="G314">
        <v>1</v>
      </c>
      <c r="H314">
        <v>3</v>
      </c>
      <c r="I314" t="s">
        <v>372</v>
      </c>
      <c r="J314" t="s">
        <v>373</v>
      </c>
      <c r="K314" t="s">
        <v>374</v>
      </c>
      <c r="L314">
        <v>1346</v>
      </c>
      <c r="N314">
        <v>1009</v>
      </c>
      <c r="O314" t="s">
        <v>343</v>
      </c>
      <c r="P314" t="s">
        <v>343</v>
      </c>
      <c r="Q314">
        <v>1</v>
      </c>
      <c r="Y314">
        <v>0.16</v>
      </c>
      <c r="AA314">
        <v>146.06</v>
      </c>
      <c r="AB314">
        <v>0</v>
      </c>
      <c r="AC314">
        <v>0</v>
      </c>
      <c r="AD314">
        <v>0</v>
      </c>
      <c r="AN314">
        <v>0</v>
      </c>
      <c r="AO314">
        <v>0</v>
      </c>
      <c r="AP314">
        <v>1</v>
      </c>
      <c r="AQ314">
        <v>1</v>
      </c>
      <c r="AR314">
        <v>0</v>
      </c>
      <c r="AT314">
        <v>0.16</v>
      </c>
      <c r="AV314">
        <v>0</v>
      </c>
      <c r="AW314">
        <v>2</v>
      </c>
      <c r="AX314">
        <v>11182352</v>
      </c>
      <c r="AY314">
        <v>1</v>
      </c>
      <c r="AZ314">
        <v>0</v>
      </c>
      <c r="BA314">
        <v>314</v>
      </c>
      <c r="BB314">
        <v>1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23.369600000000002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1</v>
      </c>
      <c r="BQ314">
        <v>23.369600000000002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1</v>
      </c>
    </row>
    <row r="315" spans="1:75" ht="12.75">
      <c r="A315">
        <f>ROW(Source!A76)</f>
        <v>76</v>
      </c>
      <c r="B315">
        <v>11182354</v>
      </c>
      <c r="C315">
        <v>11182353</v>
      </c>
      <c r="D315">
        <v>121639</v>
      </c>
      <c r="E315">
        <v>1</v>
      </c>
      <c r="F315">
        <v>1</v>
      </c>
      <c r="G315">
        <v>1</v>
      </c>
      <c r="H315">
        <v>1</v>
      </c>
      <c r="I315" t="s">
        <v>448</v>
      </c>
      <c r="K315" t="s">
        <v>449</v>
      </c>
      <c r="L315">
        <v>1369</v>
      </c>
      <c r="N315">
        <v>1013</v>
      </c>
      <c r="O315" t="s">
        <v>325</v>
      </c>
      <c r="P315" t="s">
        <v>325</v>
      </c>
      <c r="Q315">
        <v>1</v>
      </c>
      <c r="Y315">
        <v>6.732</v>
      </c>
      <c r="AA315">
        <v>0</v>
      </c>
      <c r="AB315">
        <v>0</v>
      </c>
      <c r="AC315">
        <v>0</v>
      </c>
      <c r="AD315">
        <v>48.57</v>
      </c>
      <c r="AN315">
        <v>0</v>
      </c>
      <c r="AO315">
        <v>0</v>
      </c>
      <c r="AP315">
        <v>1</v>
      </c>
      <c r="AQ315">
        <v>1</v>
      </c>
      <c r="AR315">
        <v>0</v>
      </c>
      <c r="AT315">
        <v>5.61</v>
      </c>
      <c r="AU315" t="s">
        <v>126</v>
      </c>
      <c r="AV315">
        <v>1</v>
      </c>
      <c r="AW315">
        <v>2</v>
      </c>
      <c r="AX315">
        <v>11182364</v>
      </c>
      <c r="AY315">
        <v>1</v>
      </c>
      <c r="AZ315">
        <v>0</v>
      </c>
      <c r="BA315">
        <v>315</v>
      </c>
      <c r="BB315">
        <v>1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272.4777</v>
      </c>
      <c r="BN315">
        <v>5.61</v>
      </c>
      <c r="BO315">
        <v>0</v>
      </c>
      <c r="BP315">
        <v>1</v>
      </c>
      <c r="BQ315">
        <v>0</v>
      </c>
      <c r="BR315">
        <v>0</v>
      </c>
      <c r="BS315">
        <v>0</v>
      </c>
      <c r="BT315">
        <v>326.97324000000003</v>
      </c>
      <c r="BU315">
        <v>6.732</v>
      </c>
      <c r="BV315">
        <v>0</v>
      </c>
      <c r="BW315">
        <v>1</v>
      </c>
    </row>
    <row r="316" spans="1:75" ht="12.75">
      <c r="A316">
        <f>ROW(Source!A76)</f>
        <v>76</v>
      </c>
      <c r="B316">
        <v>11182355</v>
      </c>
      <c r="C316">
        <v>11182353</v>
      </c>
      <c r="D316">
        <v>121548</v>
      </c>
      <c r="E316">
        <v>1</v>
      </c>
      <c r="F316">
        <v>1</v>
      </c>
      <c r="G316">
        <v>1</v>
      </c>
      <c r="H316">
        <v>1</v>
      </c>
      <c r="I316" t="s">
        <v>34</v>
      </c>
      <c r="K316" t="s">
        <v>326</v>
      </c>
      <c r="L316">
        <v>608254</v>
      </c>
      <c r="N316">
        <v>1013</v>
      </c>
      <c r="O316" t="s">
        <v>327</v>
      </c>
      <c r="P316" t="s">
        <v>327</v>
      </c>
      <c r="Q316">
        <v>1</v>
      </c>
      <c r="Y316">
        <v>0.192</v>
      </c>
      <c r="AA316">
        <v>0</v>
      </c>
      <c r="AB316">
        <v>0</v>
      </c>
      <c r="AC316">
        <v>0</v>
      </c>
      <c r="AD316">
        <v>0</v>
      </c>
      <c r="AN316">
        <v>0</v>
      </c>
      <c r="AO316">
        <v>0</v>
      </c>
      <c r="AP316">
        <v>1</v>
      </c>
      <c r="AQ316">
        <v>1</v>
      </c>
      <c r="AR316">
        <v>0</v>
      </c>
      <c r="AT316">
        <v>0.16</v>
      </c>
      <c r="AU316" t="s">
        <v>126</v>
      </c>
      <c r="AV316">
        <v>2</v>
      </c>
      <c r="AW316">
        <v>2</v>
      </c>
      <c r="AX316">
        <v>11182365</v>
      </c>
      <c r="AY316">
        <v>1</v>
      </c>
      <c r="AZ316">
        <v>0</v>
      </c>
      <c r="BA316">
        <v>316</v>
      </c>
      <c r="BB316">
        <v>1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0.16</v>
      </c>
      <c r="BP316">
        <v>1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0.192</v>
      </c>
      <c r="BW316">
        <v>1</v>
      </c>
    </row>
    <row r="317" spans="1:75" ht="12.75">
      <c r="A317">
        <f>ROW(Source!A76)</f>
        <v>76</v>
      </c>
      <c r="B317">
        <v>11182356</v>
      </c>
      <c r="C317">
        <v>11182353</v>
      </c>
      <c r="D317">
        <v>1466783</v>
      </c>
      <c r="E317">
        <v>1</v>
      </c>
      <c r="F317">
        <v>1</v>
      </c>
      <c r="G317">
        <v>1</v>
      </c>
      <c r="H317">
        <v>2</v>
      </c>
      <c r="I317" t="s">
        <v>328</v>
      </c>
      <c r="J317" t="s">
        <v>329</v>
      </c>
      <c r="K317" t="s">
        <v>330</v>
      </c>
      <c r="L317">
        <v>1480</v>
      </c>
      <c r="N317">
        <v>1013</v>
      </c>
      <c r="O317" t="s">
        <v>331</v>
      </c>
      <c r="P317" t="s">
        <v>332</v>
      </c>
      <c r="Q317">
        <v>1</v>
      </c>
      <c r="Y317">
        <v>0.096</v>
      </c>
      <c r="AA317">
        <v>0</v>
      </c>
      <c r="AB317">
        <v>410.67</v>
      </c>
      <c r="AC317">
        <v>66.28</v>
      </c>
      <c r="AD317">
        <v>0</v>
      </c>
      <c r="AN317">
        <v>0</v>
      </c>
      <c r="AO317">
        <v>0</v>
      </c>
      <c r="AP317">
        <v>1</v>
      </c>
      <c r="AQ317">
        <v>1</v>
      </c>
      <c r="AR317">
        <v>0</v>
      </c>
      <c r="AT317">
        <v>0.08</v>
      </c>
      <c r="AU317" t="s">
        <v>126</v>
      </c>
      <c r="AV317">
        <v>0</v>
      </c>
      <c r="AW317">
        <v>2</v>
      </c>
      <c r="AX317">
        <v>11182366</v>
      </c>
      <c r="AY317">
        <v>1</v>
      </c>
      <c r="AZ317">
        <v>0</v>
      </c>
      <c r="BA317">
        <v>317</v>
      </c>
      <c r="BB317">
        <v>1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32.8536</v>
      </c>
      <c r="BL317">
        <v>5.3024000000000004</v>
      </c>
      <c r="BM317">
        <v>0</v>
      </c>
      <c r="BN317">
        <v>0</v>
      </c>
      <c r="BO317">
        <v>0</v>
      </c>
      <c r="BP317">
        <v>1</v>
      </c>
      <c r="BQ317">
        <v>0</v>
      </c>
      <c r="BR317">
        <v>39.42432</v>
      </c>
      <c r="BS317">
        <v>6.3628800000000005</v>
      </c>
      <c r="BT317">
        <v>0</v>
      </c>
      <c r="BU317">
        <v>0</v>
      </c>
      <c r="BV317">
        <v>0</v>
      </c>
      <c r="BW317">
        <v>1</v>
      </c>
    </row>
    <row r="318" spans="1:75" ht="12.75">
      <c r="A318">
        <f>ROW(Source!A76)</f>
        <v>76</v>
      </c>
      <c r="B318">
        <v>11182357</v>
      </c>
      <c r="C318">
        <v>11182353</v>
      </c>
      <c r="D318">
        <v>1471982</v>
      </c>
      <c r="E318">
        <v>1</v>
      </c>
      <c r="F318">
        <v>1</v>
      </c>
      <c r="G318">
        <v>1</v>
      </c>
      <c r="H318">
        <v>2</v>
      </c>
      <c r="I318" t="s">
        <v>337</v>
      </c>
      <c r="J318" t="s">
        <v>338</v>
      </c>
      <c r="K318" t="s">
        <v>339</v>
      </c>
      <c r="L318">
        <v>1480</v>
      </c>
      <c r="N318">
        <v>1013</v>
      </c>
      <c r="O318" t="s">
        <v>331</v>
      </c>
      <c r="P318" t="s">
        <v>332</v>
      </c>
      <c r="Q318">
        <v>1</v>
      </c>
      <c r="Y318">
        <v>0.096</v>
      </c>
      <c r="AA318">
        <v>0</v>
      </c>
      <c r="AB318">
        <v>290.01</v>
      </c>
      <c r="AC318">
        <v>104.55</v>
      </c>
      <c r="AD318">
        <v>0</v>
      </c>
      <c r="AN318">
        <v>0</v>
      </c>
      <c r="AO318">
        <v>0</v>
      </c>
      <c r="AP318">
        <v>1</v>
      </c>
      <c r="AQ318">
        <v>1</v>
      </c>
      <c r="AR318">
        <v>0</v>
      </c>
      <c r="AT318">
        <v>0.08</v>
      </c>
      <c r="AU318" t="s">
        <v>126</v>
      </c>
      <c r="AV318">
        <v>0</v>
      </c>
      <c r="AW318">
        <v>2</v>
      </c>
      <c r="AX318">
        <v>11182367</v>
      </c>
      <c r="AY318">
        <v>1</v>
      </c>
      <c r="AZ318">
        <v>0</v>
      </c>
      <c r="BA318">
        <v>318</v>
      </c>
      <c r="BB318">
        <v>1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23.2008</v>
      </c>
      <c r="BL318">
        <v>8.364</v>
      </c>
      <c r="BM318">
        <v>0</v>
      </c>
      <c r="BN318">
        <v>0</v>
      </c>
      <c r="BO318">
        <v>0</v>
      </c>
      <c r="BP318">
        <v>1</v>
      </c>
      <c r="BQ318">
        <v>0</v>
      </c>
      <c r="BR318">
        <v>27.84096</v>
      </c>
      <c r="BS318">
        <v>10.0368</v>
      </c>
      <c r="BT318">
        <v>0</v>
      </c>
      <c r="BU318">
        <v>0</v>
      </c>
      <c r="BV318">
        <v>0</v>
      </c>
      <c r="BW318">
        <v>1</v>
      </c>
    </row>
    <row r="319" spans="1:75" ht="12.75">
      <c r="A319">
        <f>ROW(Source!A76)</f>
        <v>76</v>
      </c>
      <c r="B319">
        <v>11182358</v>
      </c>
      <c r="C319">
        <v>11182353</v>
      </c>
      <c r="D319">
        <v>1404090</v>
      </c>
      <c r="E319">
        <v>1</v>
      </c>
      <c r="F319">
        <v>1</v>
      </c>
      <c r="G319">
        <v>1</v>
      </c>
      <c r="H319">
        <v>3</v>
      </c>
      <c r="I319" t="s">
        <v>465</v>
      </c>
      <c r="J319" t="s">
        <v>466</v>
      </c>
      <c r="K319" t="s">
        <v>467</v>
      </c>
      <c r="L319">
        <v>1348</v>
      </c>
      <c r="N319">
        <v>1009</v>
      </c>
      <c r="O319" t="s">
        <v>353</v>
      </c>
      <c r="P319" t="s">
        <v>353</v>
      </c>
      <c r="Q319">
        <v>1000</v>
      </c>
      <c r="Y319">
        <v>0.00116</v>
      </c>
      <c r="AA319">
        <v>3276</v>
      </c>
      <c r="AB319">
        <v>0</v>
      </c>
      <c r="AC319">
        <v>0</v>
      </c>
      <c r="AD319">
        <v>0</v>
      </c>
      <c r="AN319">
        <v>0</v>
      </c>
      <c r="AO319">
        <v>0</v>
      </c>
      <c r="AP319">
        <v>1</v>
      </c>
      <c r="AQ319">
        <v>1</v>
      </c>
      <c r="AR319">
        <v>0</v>
      </c>
      <c r="AT319">
        <v>0.00116</v>
      </c>
      <c r="AV319">
        <v>0</v>
      </c>
      <c r="AW319">
        <v>2</v>
      </c>
      <c r="AX319">
        <v>11182368</v>
      </c>
      <c r="AY319">
        <v>1</v>
      </c>
      <c r="AZ319">
        <v>0</v>
      </c>
      <c r="BA319">
        <v>319</v>
      </c>
      <c r="BB319">
        <v>1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3.80016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1</v>
      </c>
      <c r="BQ319">
        <v>3.80016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1</v>
      </c>
    </row>
    <row r="320" spans="1:75" ht="12.75">
      <c r="A320">
        <f>ROW(Source!A76)</f>
        <v>76</v>
      </c>
      <c r="B320">
        <v>11182359</v>
      </c>
      <c r="C320">
        <v>11182353</v>
      </c>
      <c r="D320">
        <v>1405803</v>
      </c>
      <c r="E320">
        <v>1</v>
      </c>
      <c r="F320">
        <v>1</v>
      </c>
      <c r="G320">
        <v>1</v>
      </c>
      <c r="H320">
        <v>3</v>
      </c>
      <c r="I320" t="s">
        <v>347</v>
      </c>
      <c r="J320" t="s">
        <v>348</v>
      </c>
      <c r="K320" t="s">
        <v>349</v>
      </c>
      <c r="L320">
        <v>1346</v>
      </c>
      <c r="N320">
        <v>1009</v>
      </c>
      <c r="O320" t="s">
        <v>343</v>
      </c>
      <c r="P320" t="s">
        <v>343</v>
      </c>
      <c r="Q320">
        <v>1</v>
      </c>
      <c r="Y320">
        <v>0.02</v>
      </c>
      <c r="AA320">
        <v>41.07</v>
      </c>
      <c r="AB320">
        <v>0</v>
      </c>
      <c r="AC320">
        <v>0</v>
      </c>
      <c r="AD320">
        <v>0</v>
      </c>
      <c r="AN320">
        <v>2</v>
      </c>
      <c r="AO320">
        <v>0</v>
      </c>
      <c r="AP320">
        <v>1</v>
      </c>
      <c r="AQ320">
        <v>1</v>
      </c>
      <c r="AR320">
        <v>0</v>
      </c>
      <c r="AT320">
        <v>0.02</v>
      </c>
      <c r="AV320">
        <v>0</v>
      </c>
      <c r="AW320">
        <v>2</v>
      </c>
      <c r="AX320">
        <v>11182369</v>
      </c>
      <c r="AY320">
        <v>1</v>
      </c>
      <c r="AZ320">
        <v>0</v>
      </c>
      <c r="BA320">
        <v>320</v>
      </c>
      <c r="BB320">
        <v>1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0.8214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1</v>
      </c>
      <c r="BQ320">
        <v>0.8214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1</v>
      </c>
    </row>
    <row r="321" spans="1:75" ht="12.75">
      <c r="A321">
        <f>ROW(Source!A76)</f>
        <v>76</v>
      </c>
      <c r="B321">
        <v>11182360</v>
      </c>
      <c r="C321">
        <v>11182353</v>
      </c>
      <c r="D321">
        <v>1444068</v>
      </c>
      <c r="E321">
        <v>1</v>
      </c>
      <c r="F321">
        <v>1</v>
      </c>
      <c r="G321">
        <v>1</v>
      </c>
      <c r="H321">
        <v>3</v>
      </c>
      <c r="I321" t="s">
        <v>360</v>
      </c>
      <c r="J321" t="s">
        <v>361</v>
      </c>
      <c r="K321" t="s">
        <v>362</v>
      </c>
      <c r="L321">
        <v>1355</v>
      </c>
      <c r="N321">
        <v>1010</v>
      </c>
      <c r="O321" t="s">
        <v>66</v>
      </c>
      <c r="P321" t="s">
        <v>66</v>
      </c>
      <c r="Q321">
        <v>100</v>
      </c>
      <c r="Y321">
        <v>0.31</v>
      </c>
      <c r="AA321">
        <v>710</v>
      </c>
      <c r="AB321">
        <v>0</v>
      </c>
      <c r="AC321">
        <v>0</v>
      </c>
      <c r="AD321">
        <v>0</v>
      </c>
      <c r="AN321">
        <v>2</v>
      </c>
      <c r="AO321">
        <v>0</v>
      </c>
      <c r="AP321">
        <v>1</v>
      </c>
      <c r="AQ321">
        <v>1</v>
      </c>
      <c r="AR321">
        <v>0</v>
      </c>
      <c r="AT321">
        <v>0.31</v>
      </c>
      <c r="AV321">
        <v>0</v>
      </c>
      <c r="AW321">
        <v>2</v>
      </c>
      <c r="AX321">
        <v>11182370</v>
      </c>
      <c r="AY321">
        <v>1</v>
      </c>
      <c r="AZ321">
        <v>0</v>
      </c>
      <c r="BA321">
        <v>321</v>
      </c>
      <c r="BB321">
        <v>1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220.1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1</v>
      </c>
      <c r="BQ321">
        <v>220.1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1</v>
      </c>
    </row>
    <row r="322" spans="1:75" ht="12.75">
      <c r="A322">
        <f>ROW(Source!A76)</f>
        <v>76</v>
      </c>
      <c r="B322">
        <v>11182361</v>
      </c>
      <c r="C322">
        <v>11182353</v>
      </c>
      <c r="D322">
        <v>1444120</v>
      </c>
      <c r="E322">
        <v>1</v>
      </c>
      <c r="F322">
        <v>1</v>
      </c>
      <c r="G322">
        <v>1</v>
      </c>
      <c r="H322">
        <v>3</v>
      </c>
      <c r="I322" t="s">
        <v>420</v>
      </c>
      <c r="J322" t="s">
        <v>421</v>
      </c>
      <c r="K322" t="s">
        <v>422</v>
      </c>
      <c r="L322">
        <v>1354</v>
      </c>
      <c r="N322">
        <v>1010</v>
      </c>
      <c r="O322" t="s">
        <v>24</v>
      </c>
      <c r="P322" t="s">
        <v>24</v>
      </c>
      <c r="Q322">
        <v>1</v>
      </c>
      <c r="Y322">
        <v>12.2</v>
      </c>
      <c r="AA322">
        <v>3.25</v>
      </c>
      <c r="AB322">
        <v>0</v>
      </c>
      <c r="AC322">
        <v>0</v>
      </c>
      <c r="AD322">
        <v>0</v>
      </c>
      <c r="AN322">
        <v>2</v>
      </c>
      <c r="AO322">
        <v>0</v>
      </c>
      <c r="AP322">
        <v>1</v>
      </c>
      <c r="AQ322">
        <v>1</v>
      </c>
      <c r="AR322">
        <v>0</v>
      </c>
      <c r="AT322">
        <v>12.2</v>
      </c>
      <c r="AV322">
        <v>0</v>
      </c>
      <c r="AW322">
        <v>2</v>
      </c>
      <c r="AX322">
        <v>11182371</v>
      </c>
      <c r="AY322">
        <v>1</v>
      </c>
      <c r="AZ322">
        <v>0</v>
      </c>
      <c r="BA322">
        <v>322</v>
      </c>
      <c r="BB322">
        <v>1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39.65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1</v>
      </c>
      <c r="BQ322">
        <v>39.65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1</v>
      </c>
    </row>
    <row r="323" spans="1:75" ht="12.75">
      <c r="A323">
        <f>ROW(Source!A76)</f>
        <v>76</v>
      </c>
      <c r="B323">
        <v>11182362</v>
      </c>
      <c r="C323">
        <v>11182353</v>
      </c>
      <c r="D323">
        <v>1444364</v>
      </c>
      <c r="E323">
        <v>1</v>
      </c>
      <c r="F323">
        <v>1</v>
      </c>
      <c r="G323">
        <v>1</v>
      </c>
      <c r="H323">
        <v>3</v>
      </c>
      <c r="I323" t="s">
        <v>369</v>
      </c>
      <c r="J323" t="s">
        <v>370</v>
      </c>
      <c r="K323" t="s">
        <v>371</v>
      </c>
      <c r="L323">
        <v>1355</v>
      </c>
      <c r="N323">
        <v>1010</v>
      </c>
      <c r="O323" t="s">
        <v>66</v>
      </c>
      <c r="P323" t="s">
        <v>66</v>
      </c>
      <c r="Q323">
        <v>100</v>
      </c>
      <c r="Y323">
        <v>0.02</v>
      </c>
      <c r="AA323">
        <v>42</v>
      </c>
      <c r="AB323">
        <v>0</v>
      </c>
      <c r="AC323">
        <v>0</v>
      </c>
      <c r="AD323">
        <v>0</v>
      </c>
      <c r="AN323">
        <v>2</v>
      </c>
      <c r="AO323">
        <v>0</v>
      </c>
      <c r="AP323">
        <v>1</v>
      </c>
      <c r="AQ323">
        <v>1</v>
      </c>
      <c r="AR323">
        <v>0</v>
      </c>
      <c r="AT323">
        <v>0.02</v>
      </c>
      <c r="AV323">
        <v>0</v>
      </c>
      <c r="AW323">
        <v>2</v>
      </c>
      <c r="AX323">
        <v>11182372</v>
      </c>
      <c r="AY323">
        <v>1</v>
      </c>
      <c r="AZ323">
        <v>0</v>
      </c>
      <c r="BA323">
        <v>323</v>
      </c>
      <c r="BB323">
        <v>1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0.84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1</v>
      </c>
      <c r="BQ323">
        <v>0.84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1</v>
      </c>
    </row>
    <row r="324" spans="1:75" ht="12.75">
      <c r="A324">
        <f>ROW(Source!A76)</f>
        <v>76</v>
      </c>
      <c r="B324">
        <v>11182363</v>
      </c>
      <c r="C324">
        <v>11182353</v>
      </c>
      <c r="D324">
        <v>1459071</v>
      </c>
      <c r="E324">
        <v>1</v>
      </c>
      <c r="F324">
        <v>1</v>
      </c>
      <c r="G324">
        <v>1</v>
      </c>
      <c r="H324">
        <v>3</v>
      </c>
      <c r="I324" t="s">
        <v>372</v>
      </c>
      <c r="J324" t="s">
        <v>373</v>
      </c>
      <c r="K324" t="s">
        <v>374</v>
      </c>
      <c r="L324">
        <v>1346</v>
      </c>
      <c r="N324">
        <v>1009</v>
      </c>
      <c r="O324" t="s">
        <v>343</v>
      </c>
      <c r="P324" t="s">
        <v>343</v>
      </c>
      <c r="Q324">
        <v>1</v>
      </c>
      <c r="Y324">
        <v>0.32</v>
      </c>
      <c r="AA324">
        <v>146.06</v>
      </c>
      <c r="AB324">
        <v>0</v>
      </c>
      <c r="AC324">
        <v>0</v>
      </c>
      <c r="AD324">
        <v>0</v>
      </c>
      <c r="AN324">
        <v>0</v>
      </c>
      <c r="AO324">
        <v>0</v>
      </c>
      <c r="AP324">
        <v>1</v>
      </c>
      <c r="AQ324">
        <v>1</v>
      </c>
      <c r="AR324">
        <v>0</v>
      </c>
      <c r="AT324">
        <v>0.32</v>
      </c>
      <c r="AV324">
        <v>0</v>
      </c>
      <c r="AW324">
        <v>2</v>
      </c>
      <c r="AX324">
        <v>11182373</v>
      </c>
      <c r="AY324">
        <v>1</v>
      </c>
      <c r="AZ324">
        <v>0</v>
      </c>
      <c r="BA324">
        <v>324</v>
      </c>
      <c r="BB324">
        <v>1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46.739200000000004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1</v>
      </c>
      <c r="BQ324">
        <v>46.739200000000004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1</v>
      </c>
    </row>
    <row r="325" spans="1:75" ht="12.75">
      <c r="A325">
        <f>ROW(Source!A77)</f>
        <v>77</v>
      </c>
      <c r="B325">
        <v>11182375</v>
      </c>
      <c r="C325">
        <v>11182374</v>
      </c>
      <c r="D325">
        <v>121651</v>
      </c>
      <c r="E325">
        <v>1</v>
      </c>
      <c r="F325">
        <v>1</v>
      </c>
      <c r="G325">
        <v>1</v>
      </c>
      <c r="H325">
        <v>1</v>
      </c>
      <c r="I325" t="s">
        <v>323</v>
      </c>
      <c r="K325" t="s">
        <v>324</v>
      </c>
      <c r="L325">
        <v>1369</v>
      </c>
      <c r="N325">
        <v>1013</v>
      </c>
      <c r="O325" t="s">
        <v>325</v>
      </c>
      <c r="P325" t="s">
        <v>325</v>
      </c>
      <c r="Q325">
        <v>1</v>
      </c>
      <c r="Y325">
        <v>75.12</v>
      </c>
      <c r="AA325">
        <v>0</v>
      </c>
      <c r="AB325">
        <v>0</v>
      </c>
      <c r="AC325">
        <v>0</v>
      </c>
      <c r="AD325">
        <v>51.24</v>
      </c>
      <c r="AN325">
        <v>0</v>
      </c>
      <c r="AO325">
        <v>0</v>
      </c>
      <c r="AP325">
        <v>1</v>
      </c>
      <c r="AQ325">
        <v>1</v>
      </c>
      <c r="AR325">
        <v>0</v>
      </c>
      <c r="AT325">
        <v>62.6</v>
      </c>
      <c r="AU325" t="s">
        <v>183</v>
      </c>
      <c r="AV325">
        <v>1</v>
      </c>
      <c r="AW325">
        <v>2</v>
      </c>
      <c r="AX325">
        <v>11182387</v>
      </c>
      <c r="AY325">
        <v>1</v>
      </c>
      <c r="AZ325">
        <v>0</v>
      </c>
      <c r="BA325">
        <v>325</v>
      </c>
      <c r="BB325">
        <v>1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3207.6240000000003</v>
      </c>
      <c r="BN325">
        <v>62.6</v>
      </c>
      <c r="BO325">
        <v>0</v>
      </c>
      <c r="BP325">
        <v>1</v>
      </c>
      <c r="BQ325">
        <v>0</v>
      </c>
      <c r="BR325">
        <v>0</v>
      </c>
      <c r="BS325">
        <v>0</v>
      </c>
      <c r="BT325">
        <v>3849.1488000000004</v>
      </c>
      <c r="BU325">
        <v>75.12</v>
      </c>
      <c r="BV325">
        <v>0</v>
      </c>
      <c r="BW325">
        <v>1</v>
      </c>
    </row>
    <row r="326" spans="1:75" ht="12.75">
      <c r="A326">
        <f>ROW(Source!A77)</f>
        <v>77</v>
      </c>
      <c r="B326">
        <v>11182376</v>
      </c>
      <c r="C326">
        <v>11182374</v>
      </c>
      <c r="D326">
        <v>121548</v>
      </c>
      <c r="E326">
        <v>1</v>
      </c>
      <c r="F326">
        <v>1</v>
      </c>
      <c r="G326">
        <v>1</v>
      </c>
      <c r="H326">
        <v>1</v>
      </c>
      <c r="I326" t="s">
        <v>34</v>
      </c>
      <c r="K326" t="s">
        <v>326</v>
      </c>
      <c r="L326">
        <v>608254</v>
      </c>
      <c r="N326">
        <v>1013</v>
      </c>
      <c r="O326" t="s">
        <v>327</v>
      </c>
      <c r="P326" t="s">
        <v>327</v>
      </c>
      <c r="Q326">
        <v>1</v>
      </c>
      <c r="Y326">
        <v>67.8</v>
      </c>
      <c r="AA326">
        <v>0</v>
      </c>
      <c r="AB326">
        <v>0</v>
      </c>
      <c r="AC326">
        <v>0</v>
      </c>
      <c r="AD326">
        <v>0</v>
      </c>
      <c r="AN326">
        <v>0</v>
      </c>
      <c r="AO326">
        <v>0</v>
      </c>
      <c r="AP326">
        <v>1</v>
      </c>
      <c r="AQ326">
        <v>1</v>
      </c>
      <c r="AR326">
        <v>0</v>
      </c>
      <c r="AT326">
        <v>56.5</v>
      </c>
      <c r="AU326" t="s">
        <v>183</v>
      </c>
      <c r="AV326">
        <v>2</v>
      </c>
      <c r="AW326">
        <v>2</v>
      </c>
      <c r="AX326">
        <v>11182388</v>
      </c>
      <c r="AY326">
        <v>1</v>
      </c>
      <c r="AZ326">
        <v>0</v>
      </c>
      <c r="BA326">
        <v>326</v>
      </c>
      <c r="BB326">
        <v>1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56.5</v>
      </c>
      <c r="BP326">
        <v>1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67.8</v>
      </c>
      <c r="BW326">
        <v>1</v>
      </c>
    </row>
    <row r="327" spans="1:75" ht="12.75">
      <c r="A327">
        <f>ROW(Source!A77)</f>
        <v>77</v>
      </c>
      <c r="B327">
        <v>11182377</v>
      </c>
      <c r="C327">
        <v>11182374</v>
      </c>
      <c r="D327">
        <v>1466783</v>
      </c>
      <c r="E327">
        <v>1</v>
      </c>
      <c r="F327">
        <v>1</v>
      </c>
      <c r="G327">
        <v>1</v>
      </c>
      <c r="H327">
        <v>2</v>
      </c>
      <c r="I327" t="s">
        <v>328</v>
      </c>
      <c r="J327" t="s">
        <v>329</v>
      </c>
      <c r="K327" t="s">
        <v>330</v>
      </c>
      <c r="L327">
        <v>1480</v>
      </c>
      <c r="N327">
        <v>1013</v>
      </c>
      <c r="O327" t="s">
        <v>331</v>
      </c>
      <c r="P327" t="s">
        <v>332</v>
      </c>
      <c r="Q327">
        <v>1</v>
      </c>
      <c r="Y327">
        <v>0.12</v>
      </c>
      <c r="AA327">
        <v>0</v>
      </c>
      <c r="AB327">
        <v>410.67</v>
      </c>
      <c r="AC327">
        <v>66.28</v>
      </c>
      <c r="AD327">
        <v>0</v>
      </c>
      <c r="AN327">
        <v>0</v>
      </c>
      <c r="AO327">
        <v>0</v>
      </c>
      <c r="AP327">
        <v>1</v>
      </c>
      <c r="AQ327">
        <v>1</v>
      </c>
      <c r="AR327">
        <v>0</v>
      </c>
      <c r="AT327">
        <v>0.1</v>
      </c>
      <c r="AU327" t="s">
        <v>183</v>
      </c>
      <c r="AV327">
        <v>0</v>
      </c>
      <c r="AW327">
        <v>2</v>
      </c>
      <c r="AX327">
        <v>11182389</v>
      </c>
      <c r="AY327">
        <v>1</v>
      </c>
      <c r="AZ327">
        <v>0</v>
      </c>
      <c r="BA327">
        <v>327</v>
      </c>
      <c r="BB327">
        <v>1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41.06700000000001</v>
      </c>
      <c r="BL327">
        <v>6.628</v>
      </c>
      <c r="BM327">
        <v>0</v>
      </c>
      <c r="BN327">
        <v>0</v>
      </c>
      <c r="BO327">
        <v>0</v>
      </c>
      <c r="BP327">
        <v>1</v>
      </c>
      <c r="BQ327">
        <v>0</v>
      </c>
      <c r="BR327">
        <v>49.2804</v>
      </c>
      <c r="BS327">
        <v>7.9536</v>
      </c>
      <c r="BT327">
        <v>0</v>
      </c>
      <c r="BU327">
        <v>0</v>
      </c>
      <c r="BV327">
        <v>0</v>
      </c>
      <c r="BW327">
        <v>1</v>
      </c>
    </row>
    <row r="328" spans="1:75" ht="12.75">
      <c r="A328">
        <f>ROW(Source!A77)</f>
        <v>77</v>
      </c>
      <c r="B328">
        <v>11182378</v>
      </c>
      <c r="C328">
        <v>11182374</v>
      </c>
      <c r="D328">
        <v>1467145</v>
      </c>
      <c r="E328">
        <v>1</v>
      </c>
      <c r="F328">
        <v>1</v>
      </c>
      <c r="G328">
        <v>1</v>
      </c>
      <c r="H328">
        <v>2</v>
      </c>
      <c r="I328" t="s">
        <v>423</v>
      </c>
      <c r="J328" t="s">
        <v>424</v>
      </c>
      <c r="K328" t="s">
        <v>425</v>
      </c>
      <c r="L328">
        <v>1368</v>
      </c>
      <c r="N328">
        <v>1011</v>
      </c>
      <c r="O328" t="s">
        <v>336</v>
      </c>
      <c r="P328" t="s">
        <v>336</v>
      </c>
      <c r="Q328">
        <v>1</v>
      </c>
      <c r="Y328">
        <v>67.56</v>
      </c>
      <c r="AA328">
        <v>0</v>
      </c>
      <c r="AB328">
        <v>94.34</v>
      </c>
      <c r="AC328">
        <v>56.99</v>
      </c>
      <c r="AD328">
        <v>0</v>
      </c>
      <c r="AN328">
        <v>0</v>
      </c>
      <c r="AO328">
        <v>0</v>
      </c>
      <c r="AP328">
        <v>1</v>
      </c>
      <c r="AQ328">
        <v>1</v>
      </c>
      <c r="AR328">
        <v>0</v>
      </c>
      <c r="AT328">
        <v>56.3</v>
      </c>
      <c r="AU328" t="s">
        <v>183</v>
      </c>
      <c r="AV328">
        <v>0</v>
      </c>
      <c r="AW328">
        <v>2</v>
      </c>
      <c r="AX328">
        <v>11182390</v>
      </c>
      <c r="AY328">
        <v>1</v>
      </c>
      <c r="AZ328">
        <v>0</v>
      </c>
      <c r="BA328">
        <v>328</v>
      </c>
      <c r="BB328">
        <v>1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5311.342</v>
      </c>
      <c r="BL328">
        <v>3208.537</v>
      </c>
      <c r="BM328">
        <v>0</v>
      </c>
      <c r="BN328">
        <v>0</v>
      </c>
      <c r="BO328">
        <v>0</v>
      </c>
      <c r="BP328">
        <v>1</v>
      </c>
      <c r="BQ328">
        <v>0</v>
      </c>
      <c r="BR328">
        <v>6373.610399999999</v>
      </c>
      <c r="BS328">
        <v>3850.2443999999996</v>
      </c>
      <c r="BT328">
        <v>0</v>
      </c>
      <c r="BU328">
        <v>0</v>
      </c>
      <c r="BV328">
        <v>0</v>
      </c>
      <c r="BW328">
        <v>1</v>
      </c>
    </row>
    <row r="329" spans="1:75" ht="12.75">
      <c r="A329">
        <f>ROW(Source!A77)</f>
        <v>77</v>
      </c>
      <c r="B329">
        <v>11182379</v>
      </c>
      <c r="C329">
        <v>11182374</v>
      </c>
      <c r="D329">
        <v>1471982</v>
      </c>
      <c r="E329">
        <v>1</v>
      </c>
      <c r="F329">
        <v>1</v>
      </c>
      <c r="G329">
        <v>1</v>
      </c>
      <c r="H329">
        <v>2</v>
      </c>
      <c r="I329" t="s">
        <v>337</v>
      </c>
      <c r="J329" t="s">
        <v>338</v>
      </c>
      <c r="K329" t="s">
        <v>339</v>
      </c>
      <c r="L329">
        <v>1480</v>
      </c>
      <c r="N329">
        <v>1013</v>
      </c>
      <c r="O329" t="s">
        <v>331</v>
      </c>
      <c r="P329" t="s">
        <v>332</v>
      </c>
      <c r="Q329">
        <v>1</v>
      </c>
      <c r="Y329">
        <v>0.12</v>
      </c>
      <c r="AA329">
        <v>0</v>
      </c>
      <c r="AB329">
        <v>290.01</v>
      </c>
      <c r="AC329">
        <v>104.55</v>
      </c>
      <c r="AD329">
        <v>0</v>
      </c>
      <c r="AN329">
        <v>0</v>
      </c>
      <c r="AO329">
        <v>0</v>
      </c>
      <c r="AP329">
        <v>1</v>
      </c>
      <c r="AQ329">
        <v>1</v>
      </c>
      <c r="AR329">
        <v>0</v>
      </c>
      <c r="AT329">
        <v>0.1</v>
      </c>
      <c r="AU329" t="s">
        <v>183</v>
      </c>
      <c r="AV329">
        <v>0</v>
      </c>
      <c r="AW329">
        <v>2</v>
      </c>
      <c r="AX329">
        <v>11182391</v>
      </c>
      <c r="AY329">
        <v>1</v>
      </c>
      <c r="AZ329">
        <v>0</v>
      </c>
      <c r="BA329">
        <v>329</v>
      </c>
      <c r="BB329">
        <v>1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29.001</v>
      </c>
      <c r="BL329">
        <v>10.455</v>
      </c>
      <c r="BM329">
        <v>0</v>
      </c>
      <c r="BN329">
        <v>0</v>
      </c>
      <c r="BO329">
        <v>0</v>
      </c>
      <c r="BP329">
        <v>1</v>
      </c>
      <c r="BQ329">
        <v>0</v>
      </c>
      <c r="BR329">
        <v>34.801199999999994</v>
      </c>
      <c r="BS329">
        <v>12.546</v>
      </c>
      <c r="BT329">
        <v>0</v>
      </c>
      <c r="BU329">
        <v>0</v>
      </c>
      <c r="BV329">
        <v>0</v>
      </c>
      <c r="BW329">
        <v>1</v>
      </c>
    </row>
    <row r="330" spans="1:75" ht="12.75">
      <c r="A330">
        <f>ROW(Source!A77)</f>
        <v>77</v>
      </c>
      <c r="B330">
        <v>11182380</v>
      </c>
      <c r="C330">
        <v>11182374</v>
      </c>
      <c r="D330">
        <v>1400331</v>
      </c>
      <c r="E330">
        <v>1</v>
      </c>
      <c r="F330">
        <v>1</v>
      </c>
      <c r="G330">
        <v>1</v>
      </c>
      <c r="H330">
        <v>3</v>
      </c>
      <c r="I330" t="s">
        <v>417</v>
      </c>
      <c r="J330" t="s">
        <v>418</v>
      </c>
      <c r="K330" t="s">
        <v>419</v>
      </c>
      <c r="L330">
        <v>1348</v>
      </c>
      <c r="N330">
        <v>1009</v>
      </c>
      <c r="O330" t="s">
        <v>353</v>
      </c>
      <c r="P330" t="s">
        <v>353</v>
      </c>
      <c r="Q330">
        <v>1000</v>
      </c>
      <c r="Y330">
        <v>0.00315</v>
      </c>
      <c r="AA330">
        <v>2861.52</v>
      </c>
      <c r="AB330">
        <v>0</v>
      </c>
      <c r="AC330">
        <v>0</v>
      </c>
      <c r="AD330">
        <v>0</v>
      </c>
      <c r="AN330">
        <v>0</v>
      </c>
      <c r="AO330">
        <v>0</v>
      </c>
      <c r="AP330">
        <v>1</v>
      </c>
      <c r="AQ330">
        <v>1</v>
      </c>
      <c r="AR330">
        <v>0</v>
      </c>
      <c r="AT330">
        <v>0.00315</v>
      </c>
      <c r="AV330">
        <v>0</v>
      </c>
      <c r="AW330">
        <v>2</v>
      </c>
      <c r="AX330">
        <v>11182392</v>
      </c>
      <c r="AY330">
        <v>1</v>
      </c>
      <c r="AZ330">
        <v>0</v>
      </c>
      <c r="BA330">
        <v>330</v>
      </c>
      <c r="BB330">
        <v>1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9.013788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1</v>
      </c>
      <c r="BQ330">
        <v>9.013788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1</v>
      </c>
    </row>
    <row r="331" spans="1:75" ht="12.75">
      <c r="A331">
        <f>ROW(Source!A77)</f>
        <v>77</v>
      </c>
      <c r="B331">
        <v>11182381</v>
      </c>
      <c r="C331">
        <v>11182374</v>
      </c>
      <c r="D331">
        <v>1444175</v>
      </c>
      <c r="E331">
        <v>1</v>
      </c>
      <c r="F331">
        <v>1</v>
      </c>
      <c r="G331">
        <v>1</v>
      </c>
      <c r="H331">
        <v>3</v>
      </c>
      <c r="I331" t="s">
        <v>474</v>
      </c>
      <c r="J331" t="s">
        <v>475</v>
      </c>
      <c r="K331" t="s">
        <v>476</v>
      </c>
      <c r="L331">
        <v>1354</v>
      </c>
      <c r="N331">
        <v>1010</v>
      </c>
      <c r="O331" t="s">
        <v>24</v>
      </c>
      <c r="P331" t="s">
        <v>24</v>
      </c>
      <c r="Q331">
        <v>1</v>
      </c>
      <c r="Y331">
        <v>102</v>
      </c>
      <c r="AA331">
        <v>13.18</v>
      </c>
      <c r="AB331">
        <v>0</v>
      </c>
      <c r="AC331">
        <v>0</v>
      </c>
      <c r="AD331">
        <v>0</v>
      </c>
      <c r="AN331">
        <v>2</v>
      </c>
      <c r="AO331">
        <v>0</v>
      </c>
      <c r="AP331">
        <v>1</v>
      </c>
      <c r="AQ331">
        <v>1</v>
      </c>
      <c r="AR331">
        <v>0</v>
      </c>
      <c r="AT331">
        <v>102</v>
      </c>
      <c r="AV331">
        <v>0</v>
      </c>
      <c r="AW331">
        <v>2</v>
      </c>
      <c r="AX331">
        <v>11182393</v>
      </c>
      <c r="AY331">
        <v>1</v>
      </c>
      <c r="AZ331">
        <v>0</v>
      </c>
      <c r="BA331">
        <v>331</v>
      </c>
      <c r="BB331">
        <v>1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1344.36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1</v>
      </c>
      <c r="BQ331">
        <v>1344.36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1</v>
      </c>
    </row>
    <row r="332" spans="1:75" ht="12.75">
      <c r="A332">
        <f>ROW(Source!A77)</f>
        <v>77</v>
      </c>
      <c r="B332">
        <v>11182382</v>
      </c>
      <c r="C332">
        <v>11182374</v>
      </c>
      <c r="D332">
        <v>1444217</v>
      </c>
      <c r="E332">
        <v>1</v>
      </c>
      <c r="F332">
        <v>1</v>
      </c>
      <c r="G332">
        <v>1</v>
      </c>
      <c r="H332">
        <v>3</v>
      </c>
      <c r="I332" t="s">
        <v>426</v>
      </c>
      <c r="J332" t="s">
        <v>427</v>
      </c>
      <c r="K332" t="s">
        <v>428</v>
      </c>
      <c r="L332">
        <v>1355</v>
      </c>
      <c r="N332">
        <v>1010</v>
      </c>
      <c r="O332" t="s">
        <v>66</v>
      </c>
      <c r="P332" t="s">
        <v>66</v>
      </c>
      <c r="Q332">
        <v>100</v>
      </c>
      <c r="Y332">
        <v>1.02</v>
      </c>
      <c r="AA332">
        <v>1048.05</v>
      </c>
      <c r="AB332">
        <v>0</v>
      </c>
      <c r="AC332">
        <v>0</v>
      </c>
      <c r="AD332">
        <v>0</v>
      </c>
      <c r="AN332">
        <v>2</v>
      </c>
      <c r="AO332">
        <v>0</v>
      </c>
      <c r="AP332">
        <v>1</v>
      </c>
      <c r="AQ332">
        <v>1</v>
      </c>
      <c r="AR332">
        <v>0</v>
      </c>
      <c r="AT332">
        <v>1.02</v>
      </c>
      <c r="AV332">
        <v>0</v>
      </c>
      <c r="AW332">
        <v>2</v>
      </c>
      <c r="AX332">
        <v>11182394</v>
      </c>
      <c r="AY332">
        <v>1</v>
      </c>
      <c r="AZ332">
        <v>0</v>
      </c>
      <c r="BA332">
        <v>332</v>
      </c>
      <c r="BB332">
        <v>1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1069.011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1</v>
      </c>
      <c r="BQ332">
        <v>1069.011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1</v>
      </c>
    </row>
    <row r="333" spans="1:75" ht="12.75">
      <c r="A333">
        <f>ROW(Source!A77)</f>
        <v>77</v>
      </c>
      <c r="B333">
        <v>11182383</v>
      </c>
      <c r="C333">
        <v>11182374</v>
      </c>
      <c r="D333">
        <v>1444281</v>
      </c>
      <c r="E333">
        <v>1</v>
      </c>
      <c r="F333">
        <v>1</v>
      </c>
      <c r="G333">
        <v>1</v>
      </c>
      <c r="H333">
        <v>3</v>
      </c>
      <c r="I333" t="s">
        <v>366</v>
      </c>
      <c r="J333" t="s">
        <v>367</v>
      </c>
      <c r="K333" t="s">
        <v>368</v>
      </c>
      <c r="L333">
        <v>1346</v>
      </c>
      <c r="N333">
        <v>1009</v>
      </c>
      <c r="O333" t="s">
        <v>343</v>
      </c>
      <c r="P333" t="s">
        <v>343</v>
      </c>
      <c r="Q333">
        <v>1</v>
      </c>
      <c r="Y333">
        <v>1.02</v>
      </c>
      <c r="AA333">
        <v>35.7</v>
      </c>
      <c r="AB333">
        <v>0</v>
      </c>
      <c r="AC333">
        <v>0</v>
      </c>
      <c r="AD333">
        <v>0</v>
      </c>
      <c r="AN333">
        <v>2</v>
      </c>
      <c r="AO333">
        <v>0</v>
      </c>
      <c r="AP333">
        <v>1</v>
      </c>
      <c r="AQ333">
        <v>1</v>
      </c>
      <c r="AR333">
        <v>0</v>
      </c>
      <c r="AT333">
        <v>1.02</v>
      </c>
      <c r="AV333">
        <v>0</v>
      </c>
      <c r="AW333">
        <v>2</v>
      </c>
      <c r="AX333">
        <v>11182395</v>
      </c>
      <c r="AY333">
        <v>1</v>
      </c>
      <c r="AZ333">
        <v>0</v>
      </c>
      <c r="BA333">
        <v>333</v>
      </c>
      <c r="BB333">
        <v>1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36.414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1</v>
      </c>
      <c r="BQ333">
        <v>36.414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1</v>
      </c>
    </row>
    <row r="334" spans="1:75" ht="12.75">
      <c r="A334">
        <f>ROW(Source!A77)</f>
        <v>77</v>
      </c>
      <c r="B334">
        <v>11182384</v>
      </c>
      <c r="C334">
        <v>11182374</v>
      </c>
      <c r="D334">
        <v>1444300</v>
      </c>
      <c r="E334">
        <v>1</v>
      </c>
      <c r="F334">
        <v>1</v>
      </c>
      <c r="G334">
        <v>1</v>
      </c>
      <c r="H334">
        <v>3</v>
      </c>
      <c r="I334" t="s">
        <v>441</v>
      </c>
      <c r="J334" t="s">
        <v>442</v>
      </c>
      <c r="K334" t="s">
        <v>443</v>
      </c>
      <c r="L334">
        <v>1354</v>
      </c>
      <c r="N334">
        <v>1010</v>
      </c>
      <c r="O334" t="s">
        <v>24</v>
      </c>
      <c r="P334" t="s">
        <v>24</v>
      </c>
      <c r="Q334">
        <v>1</v>
      </c>
      <c r="Y334">
        <v>102</v>
      </c>
      <c r="AA334">
        <v>3.97</v>
      </c>
      <c r="AB334">
        <v>0</v>
      </c>
      <c r="AC334">
        <v>0</v>
      </c>
      <c r="AD334">
        <v>0</v>
      </c>
      <c r="AN334">
        <v>2</v>
      </c>
      <c r="AO334">
        <v>0</v>
      </c>
      <c r="AP334">
        <v>1</v>
      </c>
      <c r="AQ334">
        <v>1</v>
      </c>
      <c r="AR334">
        <v>0</v>
      </c>
      <c r="AT334">
        <v>102</v>
      </c>
      <c r="AV334">
        <v>0</v>
      </c>
      <c r="AW334">
        <v>2</v>
      </c>
      <c r="AX334">
        <v>11182396</v>
      </c>
      <c r="AY334">
        <v>1</v>
      </c>
      <c r="AZ334">
        <v>0</v>
      </c>
      <c r="BA334">
        <v>334</v>
      </c>
      <c r="BB334">
        <v>1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404.94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1</v>
      </c>
      <c r="BQ334">
        <v>404.94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1</v>
      </c>
    </row>
    <row r="335" spans="1:75" ht="12.75">
      <c r="A335">
        <f>ROW(Source!A77)</f>
        <v>77</v>
      </c>
      <c r="B335">
        <v>11182385</v>
      </c>
      <c r="C335">
        <v>11182374</v>
      </c>
      <c r="D335">
        <v>1444582</v>
      </c>
      <c r="E335">
        <v>1</v>
      </c>
      <c r="F335">
        <v>1</v>
      </c>
      <c r="G335">
        <v>1</v>
      </c>
      <c r="H335">
        <v>3</v>
      </c>
      <c r="I335" t="s">
        <v>477</v>
      </c>
      <c r="J335" t="s">
        <v>478</v>
      </c>
      <c r="K335" t="s">
        <v>479</v>
      </c>
      <c r="L335">
        <v>1355</v>
      </c>
      <c r="N335">
        <v>1010</v>
      </c>
      <c r="O335" t="s">
        <v>66</v>
      </c>
      <c r="P335" t="s">
        <v>66</v>
      </c>
      <c r="Q335">
        <v>100</v>
      </c>
      <c r="Y335">
        <v>1.02</v>
      </c>
      <c r="AA335">
        <v>710</v>
      </c>
      <c r="AB335">
        <v>0</v>
      </c>
      <c r="AC335">
        <v>0</v>
      </c>
      <c r="AD335">
        <v>0</v>
      </c>
      <c r="AN335">
        <v>2</v>
      </c>
      <c r="AO335">
        <v>0</v>
      </c>
      <c r="AP335">
        <v>1</v>
      </c>
      <c r="AQ335">
        <v>1</v>
      </c>
      <c r="AR335">
        <v>0</v>
      </c>
      <c r="AT335">
        <v>1.02</v>
      </c>
      <c r="AV335">
        <v>0</v>
      </c>
      <c r="AW335">
        <v>2</v>
      </c>
      <c r="AX335">
        <v>11182397</v>
      </c>
      <c r="AY335">
        <v>1</v>
      </c>
      <c r="AZ335">
        <v>0</v>
      </c>
      <c r="BA335">
        <v>335</v>
      </c>
      <c r="BB335">
        <v>1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724.2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1</v>
      </c>
      <c r="BQ335">
        <v>724.2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1</v>
      </c>
    </row>
    <row r="336" spans="1:75" ht="12.75">
      <c r="A336">
        <f>ROW(Source!A77)</f>
        <v>77</v>
      </c>
      <c r="B336">
        <v>11182386</v>
      </c>
      <c r="C336">
        <v>11182374</v>
      </c>
      <c r="D336">
        <v>1459071</v>
      </c>
      <c r="E336">
        <v>1</v>
      </c>
      <c r="F336">
        <v>1</v>
      </c>
      <c r="G336">
        <v>1</v>
      </c>
      <c r="H336">
        <v>3</v>
      </c>
      <c r="I336" t="s">
        <v>372</v>
      </c>
      <c r="J336" t="s">
        <v>373</v>
      </c>
      <c r="K336" t="s">
        <v>374</v>
      </c>
      <c r="L336">
        <v>1346</v>
      </c>
      <c r="N336">
        <v>1009</v>
      </c>
      <c r="O336" t="s">
        <v>343</v>
      </c>
      <c r="P336" t="s">
        <v>343</v>
      </c>
      <c r="Q336">
        <v>1</v>
      </c>
      <c r="Y336">
        <v>0.31</v>
      </c>
      <c r="AA336">
        <v>146.06</v>
      </c>
      <c r="AB336">
        <v>0</v>
      </c>
      <c r="AC336">
        <v>0</v>
      </c>
      <c r="AD336">
        <v>0</v>
      </c>
      <c r="AN336">
        <v>0</v>
      </c>
      <c r="AO336">
        <v>0</v>
      </c>
      <c r="AP336">
        <v>1</v>
      </c>
      <c r="AQ336">
        <v>1</v>
      </c>
      <c r="AR336">
        <v>0</v>
      </c>
      <c r="AT336">
        <v>0.31</v>
      </c>
      <c r="AV336">
        <v>0</v>
      </c>
      <c r="AW336">
        <v>2</v>
      </c>
      <c r="AX336">
        <v>11182398</v>
      </c>
      <c r="AY336">
        <v>1</v>
      </c>
      <c r="AZ336">
        <v>0</v>
      </c>
      <c r="BA336">
        <v>336</v>
      </c>
      <c r="BB336">
        <v>1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45.2786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1</v>
      </c>
      <c r="BQ336">
        <v>45.2786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1</v>
      </c>
    </row>
    <row r="337" spans="1:75" ht="12.75">
      <c r="A337">
        <f>ROW(Source!A78)</f>
        <v>78</v>
      </c>
      <c r="B337">
        <v>11182400</v>
      </c>
      <c r="C337">
        <v>11182399</v>
      </c>
      <c r="D337">
        <v>121651</v>
      </c>
      <c r="E337">
        <v>1</v>
      </c>
      <c r="F337">
        <v>1</v>
      </c>
      <c r="G337">
        <v>1</v>
      </c>
      <c r="H337">
        <v>1</v>
      </c>
      <c r="I337" t="s">
        <v>323</v>
      </c>
      <c r="K337" t="s">
        <v>324</v>
      </c>
      <c r="L337">
        <v>1369</v>
      </c>
      <c r="N337">
        <v>1013</v>
      </c>
      <c r="O337" t="s">
        <v>325</v>
      </c>
      <c r="P337" t="s">
        <v>325</v>
      </c>
      <c r="Q337">
        <v>1</v>
      </c>
      <c r="Y337">
        <v>139.2</v>
      </c>
      <c r="AA337">
        <v>0</v>
      </c>
      <c r="AB337">
        <v>0</v>
      </c>
      <c r="AC337">
        <v>0</v>
      </c>
      <c r="AD337">
        <v>51.24</v>
      </c>
      <c r="AN337">
        <v>0</v>
      </c>
      <c r="AO337">
        <v>0</v>
      </c>
      <c r="AP337">
        <v>1</v>
      </c>
      <c r="AQ337">
        <v>1</v>
      </c>
      <c r="AR337">
        <v>0</v>
      </c>
      <c r="AT337">
        <v>116</v>
      </c>
      <c r="AU337" t="s">
        <v>126</v>
      </c>
      <c r="AV337">
        <v>1</v>
      </c>
      <c r="AW337">
        <v>2</v>
      </c>
      <c r="AX337">
        <v>11182409</v>
      </c>
      <c r="AY337">
        <v>1</v>
      </c>
      <c r="AZ337">
        <v>0</v>
      </c>
      <c r="BA337">
        <v>337</v>
      </c>
      <c r="BB337">
        <v>1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5943.84</v>
      </c>
      <c r="BN337">
        <v>116</v>
      </c>
      <c r="BO337">
        <v>0</v>
      </c>
      <c r="BP337">
        <v>1</v>
      </c>
      <c r="BQ337">
        <v>0</v>
      </c>
      <c r="BR337">
        <v>0</v>
      </c>
      <c r="BS337">
        <v>0</v>
      </c>
      <c r="BT337">
        <v>7132.607999999999</v>
      </c>
      <c r="BU337">
        <v>139.2</v>
      </c>
      <c r="BV337">
        <v>0</v>
      </c>
      <c r="BW337">
        <v>1</v>
      </c>
    </row>
    <row r="338" spans="1:75" ht="12.75">
      <c r="A338">
        <f>ROW(Source!A78)</f>
        <v>78</v>
      </c>
      <c r="B338">
        <v>11182401</v>
      </c>
      <c r="C338">
        <v>11182399</v>
      </c>
      <c r="D338">
        <v>121548</v>
      </c>
      <c r="E338">
        <v>1</v>
      </c>
      <c r="F338">
        <v>1</v>
      </c>
      <c r="G338">
        <v>1</v>
      </c>
      <c r="H338">
        <v>1</v>
      </c>
      <c r="I338" t="s">
        <v>34</v>
      </c>
      <c r="K338" t="s">
        <v>326</v>
      </c>
      <c r="L338">
        <v>608254</v>
      </c>
      <c r="N338">
        <v>1013</v>
      </c>
      <c r="O338" t="s">
        <v>327</v>
      </c>
      <c r="P338" t="s">
        <v>327</v>
      </c>
      <c r="Q338">
        <v>1</v>
      </c>
      <c r="Y338">
        <v>57.12</v>
      </c>
      <c r="AA338">
        <v>0</v>
      </c>
      <c r="AB338">
        <v>0</v>
      </c>
      <c r="AC338">
        <v>0</v>
      </c>
      <c r="AD338">
        <v>0</v>
      </c>
      <c r="AN338">
        <v>0</v>
      </c>
      <c r="AO338">
        <v>0</v>
      </c>
      <c r="AP338">
        <v>1</v>
      </c>
      <c r="AQ338">
        <v>1</v>
      </c>
      <c r="AR338">
        <v>0</v>
      </c>
      <c r="AT338">
        <v>47.6</v>
      </c>
      <c r="AU338" t="s">
        <v>126</v>
      </c>
      <c r="AV338">
        <v>2</v>
      </c>
      <c r="AW338">
        <v>2</v>
      </c>
      <c r="AX338">
        <v>11182410</v>
      </c>
      <c r="AY338">
        <v>1</v>
      </c>
      <c r="AZ338">
        <v>0</v>
      </c>
      <c r="BA338">
        <v>338</v>
      </c>
      <c r="BB338">
        <v>1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47.6</v>
      </c>
      <c r="BP338">
        <v>1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57.12</v>
      </c>
      <c r="BW338">
        <v>1</v>
      </c>
    </row>
    <row r="339" spans="1:75" ht="12.75">
      <c r="A339">
        <f>ROW(Source!A78)</f>
        <v>78</v>
      </c>
      <c r="B339">
        <v>11182402</v>
      </c>
      <c r="C339">
        <v>11182399</v>
      </c>
      <c r="D339">
        <v>1466783</v>
      </c>
      <c r="E339">
        <v>1</v>
      </c>
      <c r="F339">
        <v>1</v>
      </c>
      <c r="G339">
        <v>1</v>
      </c>
      <c r="H339">
        <v>2</v>
      </c>
      <c r="I339" t="s">
        <v>328</v>
      </c>
      <c r="J339" t="s">
        <v>329</v>
      </c>
      <c r="K339" t="s">
        <v>330</v>
      </c>
      <c r="L339">
        <v>1480</v>
      </c>
      <c r="N339">
        <v>1013</v>
      </c>
      <c r="O339" t="s">
        <v>331</v>
      </c>
      <c r="P339" t="s">
        <v>332</v>
      </c>
      <c r="Q339">
        <v>1</v>
      </c>
      <c r="Y339">
        <v>3.216</v>
      </c>
      <c r="AA339">
        <v>0</v>
      </c>
      <c r="AB339">
        <v>410.67</v>
      </c>
      <c r="AC339">
        <v>66.28</v>
      </c>
      <c r="AD339">
        <v>0</v>
      </c>
      <c r="AN339">
        <v>0</v>
      </c>
      <c r="AO339">
        <v>0</v>
      </c>
      <c r="AP339">
        <v>1</v>
      </c>
      <c r="AQ339">
        <v>1</v>
      </c>
      <c r="AR339">
        <v>0</v>
      </c>
      <c r="AT339">
        <v>2.68</v>
      </c>
      <c r="AU339" t="s">
        <v>126</v>
      </c>
      <c r="AV339">
        <v>0</v>
      </c>
      <c r="AW339">
        <v>2</v>
      </c>
      <c r="AX339">
        <v>11182411</v>
      </c>
      <c r="AY339">
        <v>1</v>
      </c>
      <c r="AZ339">
        <v>0</v>
      </c>
      <c r="BA339">
        <v>339</v>
      </c>
      <c r="BB339">
        <v>1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1100.5956</v>
      </c>
      <c r="BL339">
        <v>177.6304</v>
      </c>
      <c r="BM339">
        <v>0</v>
      </c>
      <c r="BN339">
        <v>0</v>
      </c>
      <c r="BO339">
        <v>0</v>
      </c>
      <c r="BP339">
        <v>1</v>
      </c>
      <c r="BQ339">
        <v>0</v>
      </c>
      <c r="BR339">
        <v>1320.7147200000002</v>
      </c>
      <c r="BS339">
        <v>213.15648000000002</v>
      </c>
      <c r="BT339">
        <v>0</v>
      </c>
      <c r="BU339">
        <v>0</v>
      </c>
      <c r="BV339">
        <v>0</v>
      </c>
      <c r="BW339">
        <v>1</v>
      </c>
    </row>
    <row r="340" spans="1:75" ht="12.75">
      <c r="A340">
        <f>ROW(Source!A78)</f>
        <v>78</v>
      </c>
      <c r="B340">
        <v>11182403</v>
      </c>
      <c r="C340">
        <v>11182399</v>
      </c>
      <c r="D340">
        <v>1467145</v>
      </c>
      <c r="E340">
        <v>1</v>
      </c>
      <c r="F340">
        <v>1</v>
      </c>
      <c r="G340">
        <v>1</v>
      </c>
      <c r="H340">
        <v>2</v>
      </c>
      <c r="I340" t="s">
        <v>423</v>
      </c>
      <c r="J340" t="s">
        <v>424</v>
      </c>
      <c r="K340" t="s">
        <v>425</v>
      </c>
      <c r="L340">
        <v>1368</v>
      </c>
      <c r="N340">
        <v>1011</v>
      </c>
      <c r="O340" t="s">
        <v>336</v>
      </c>
      <c r="P340" t="s">
        <v>336</v>
      </c>
      <c r="Q340">
        <v>1</v>
      </c>
      <c r="Y340">
        <v>50.88</v>
      </c>
      <c r="AA340">
        <v>0</v>
      </c>
      <c r="AB340">
        <v>94.34</v>
      </c>
      <c r="AC340">
        <v>56.99</v>
      </c>
      <c r="AD340">
        <v>0</v>
      </c>
      <c r="AN340">
        <v>0</v>
      </c>
      <c r="AO340">
        <v>0</v>
      </c>
      <c r="AP340">
        <v>1</v>
      </c>
      <c r="AQ340">
        <v>1</v>
      </c>
      <c r="AR340">
        <v>0</v>
      </c>
      <c r="AT340">
        <v>42.4</v>
      </c>
      <c r="AU340" t="s">
        <v>126</v>
      </c>
      <c r="AV340">
        <v>0</v>
      </c>
      <c r="AW340">
        <v>2</v>
      </c>
      <c r="AX340">
        <v>11182412</v>
      </c>
      <c r="AY340">
        <v>1</v>
      </c>
      <c r="AZ340">
        <v>0</v>
      </c>
      <c r="BA340">
        <v>340</v>
      </c>
      <c r="BB340">
        <v>1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4000.016</v>
      </c>
      <c r="BL340">
        <v>2416.376</v>
      </c>
      <c r="BM340">
        <v>0</v>
      </c>
      <c r="BN340">
        <v>0</v>
      </c>
      <c r="BO340">
        <v>0</v>
      </c>
      <c r="BP340">
        <v>1</v>
      </c>
      <c r="BQ340">
        <v>0</v>
      </c>
      <c r="BR340">
        <v>4800.0192</v>
      </c>
      <c r="BS340">
        <v>2899.6512</v>
      </c>
      <c r="BT340">
        <v>0</v>
      </c>
      <c r="BU340">
        <v>0</v>
      </c>
      <c r="BV340">
        <v>0</v>
      </c>
      <c r="BW340">
        <v>1</v>
      </c>
    </row>
    <row r="341" spans="1:75" ht="12.75">
      <c r="A341">
        <f>ROW(Source!A78)</f>
        <v>78</v>
      </c>
      <c r="B341">
        <v>11182404</v>
      </c>
      <c r="C341">
        <v>11182399</v>
      </c>
      <c r="D341">
        <v>1471982</v>
      </c>
      <c r="E341">
        <v>1</v>
      </c>
      <c r="F341">
        <v>1</v>
      </c>
      <c r="G341">
        <v>1</v>
      </c>
      <c r="H341">
        <v>2</v>
      </c>
      <c r="I341" t="s">
        <v>337</v>
      </c>
      <c r="J341" t="s">
        <v>338</v>
      </c>
      <c r="K341" t="s">
        <v>339</v>
      </c>
      <c r="L341">
        <v>1480</v>
      </c>
      <c r="N341">
        <v>1013</v>
      </c>
      <c r="O341" t="s">
        <v>331</v>
      </c>
      <c r="P341" t="s">
        <v>332</v>
      </c>
      <c r="Q341">
        <v>1</v>
      </c>
      <c r="Y341">
        <v>3.216</v>
      </c>
      <c r="AA341">
        <v>0</v>
      </c>
      <c r="AB341">
        <v>290.01</v>
      </c>
      <c r="AC341">
        <v>104.55</v>
      </c>
      <c r="AD341">
        <v>0</v>
      </c>
      <c r="AN341">
        <v>0</v>
      </c>
      <c r="AO341">
        <v>0</v>
      </c>
      <c r="AP341">
        <v>1</v>
      </c>
      <c r="AQ341">
        <v>1</v>
      </c>
      <c r="AR341">
        <v>0</v>
      </c>
      <c r="AT341">
        <v>2.68</v>
      </c>
      <c r="AU341" t="s">
        <v>126</v>
      </c>
      <c r="AV341">
        <v>0</v>
      </c>
      <c r="AW341">
        <v>2</v>
      </c>
      <c r="AX341">
        <v>11182413</v>
      </c>
      <c r="AY341">
        <v>1</v>
      </c>
      <c r="AZ341">
        <v>0</v>
      </c>
      <c r="BA341">
        <v>341</v>
      </c>
      <c r="BB341">
        <v>1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777.2268</v>
      </c>
      <c r="BL341">
        <v>280.194</v>
      </c>
      <c r="BM341">
        <v>0</v>
      </c>
      <c r="BN341">
        <v>0</v>
      </c>
      <c r="BO341">
        <v>0</v>
      </c>
      <c r="BP341">
        <v>1</v>
      </c>
      <c r="BQ341">
        <v>0</v>
      </c>
      <c r="BR341">
        <v>932.6721600000001</v>
      </c>
      <c r="BS341">
        <v>336.2328</v>
      </c>
      <c r="BT341">
        <v>0</v>
      </c>
      <c r="BU341">
        <v>0</v>
      </c>
      <c r="BV341">
        <v>0</v>
      </c>
      <c r="BW341">
        <v>1</v>
      </c>
    </row>
    <row r="342" spans="1:75" ht="12.75">
      <c r="A342">
        <f>ROW(Source!A78)</f>
        <v>78</v>
      </c>
      <c r="B342">
        <v>11182405</v>
      </c>
      <c r="C342">
        <v>11182399</v>
      </c>
      <c r="D342">
        <v>1400331</v>
      </c>
      <c r="E342">
        <v>1</v>
      </c>
      <c r="F342">
        <v>1</v>
      </c>
      <c r="G342">
        <v>1</v>
      </c>
      <c r="H342">
        <v>3</v>
      </c>
      <c r="I342" t="s">
        <v>417</v>
      </c>
      <c r="J342" t="s">
        <v>418</v>
      </c>
      <c r="K342" t="s">
        <v>419</v>
      </c>
      <c r="L342">
        <v>1348</v>
      </c>
      <c r="N342">
        <v>1009</v>
      </c>
      <c r="O342" t="s">
        <v>353</v>
      </c>
      <c r="P342" t="s">
        <v>353</v>
      </c>
      <c r="Q342">
        <v>1000</v>
      </c>
      <c r="Y342">
        <v>0.00315</v>
      </c>
      <c r="AA342">
        <v>2861.52</v>
      </c>
      <c r="AB342">
        <v>0</v>
      </c>
      <c r="AC342">
        <v>0</v>
      </c>
      <c r="AD342">
        <v>0</v>
      </c>
      <c r="AN342">
        <v>0</v>
      </c>
      <c r="AO342">
        <v>0</v>
      </c>
      <c r="AP342">
        <v>1</v>
      </c>
      <c r="AQ342">
        <v>1</v>
      </c>
      <c r="AR342">
        <v>0</v>
      </c>
      <c r="AT342">
        <v>0.00315</v>
      </c>
      <c r="AV342">
        <v>0</v>
      </c>
      <c r="AW342">
        <v>2</v>
      </c>
      <c r="AX342">
        <v>11182414</v>
      </c>
      <c r="AY342">
        <v>1</v>
      </c>
      <c r="AZ342">
        <v>0</v>
      </c>
      <c r="BA342">
        <v>342</v>
      </c>
      <c r="BB342">
        <v>1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9.013788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1</v>
      </c>
      <c r="BQ342">
        <v>9.013788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1</v>
      </c>
    </row>
    <row r="343" spans="1:75" ht="12.75">
      <c r="A343">
        <f>ROW(Source!A78)</f>
        <v>78</v>
      </c>
      <c r="B343">
        <v>11182406</v>
      </c>
      <c r="C343">
        <v>11182399</v>
      </c>
      <c r="D343">
        <v>1444184</v>
      </c>
      <c r="E343">
        <v>1</v>
      </c>
      <c r="F343">
        <v>1</v>
      </c>
      <c r="G343">
        <v>1</v>
      </c>
      <c r="H343">
        <v>3</v>
      </c>
      <c r="I343" t="s">
        <v>480</v>
      </c>
      <c r="J343" t="s">
        <v>481</v>
      </c>
      <c r="K343" t="s">
        <v>482</v>
      </c>
      <c r="L343">
        <v>1354</v>
      </c>
      <c r="N343">
        <v>1010</v>
      </c>
      <c r="O343" t="s">
        <v>24</v>
      </c>
      <c r="P343" t="s">
        <v>24</v>
      </c>
      <c r="Q343">
        <v>1</v>
      </c>
      <c r="Y343">
        <v>204</v>
      </c>
      <c r="AA343">
        <v>0</v>
      </c>
      <c r="AB343">
        <v>0</v>
      </c>
      <c r="AC343">
        <v>0</v>
      </c>
      <c r="AD343">
        <v>0</v>
      </c>
      <c r="AN343">
        <v>2</v>
      </c>
      <c r="AO343">
        <v>0</v>
      </c>
      <c r="AP343">
        <v>1</v>
      </c>
      <c r="AQ343">
        <v>1</v>
      </c>
      <c r="AR343">
        <v>0</v>
      </c>
      <c r="AT343">
        <v>204</v>
      </c>
      <c r="AV343">
        <v>0</v>
      </c>
      <c r="AW343">
        <v>2</v>
      </c>
      <c r="AX343">
        <v>11182415</v>
      </c>
      <c r="AY343">
        <v>1</v>
      </c>
      <c r="AZ343">
        <v>0</v>
      </c>
      <c r="BA343">
        <v>343</v>
      </c>
      <c r="BB343">
        <v>1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</row>
    <row r="344" spans="1:75" ht="12.75">
      <c r="A344">
        <f>ROW(Source!A78)</f>
        <v>78</v>
      </c>
      <c r="B344">
        <v>11182407</v>
      </c>
      <c r="C344">
        <v>11182399</v>
      </c>
      <c r="D344">
        <v>1444217</v>
      </c>
      <c r="E344">
        <v>1</v>
      </c>
      <c r="F344">
        <v>1</v>
      </c>
      <c r="G344">
        <v>1</v>
      </c>
      <c r="H344">
        <v>3</v>
      </c>
      <c r="I344" t="s">
        <v>426</v>
      </c>
      <c r="J344" t="s">
        <v>427</v>
      </c>
      <c r="K344" t="s">
        <v>428</v>
      </c>
      <c r="L344">
        <v>1355</v>
      </c>
      <c r="N344">
        <v>1010</v>
      </c>
      <c r="O344" t="s">
        <v>66</v>
      </c>
      <c r="P344" t="s">
        <v>66</v>
      </c>
      <c r="Q344">
        <v>100</v>
      </c>
      <c r="Y344">
        <v>2.04</v>
      </c>
      <c r="AA344">
        <v>1048.05</v>
      </c>
      <c r="AB344">
        <v>0</v>
      </c>
      <c r="AC344">
        <v>0</v>
      </c>
      <c r="AD344">
        <v>0</v>
      </c>
      <c r="AN344">
        <v>2</v>
      </c>
      <c r="AO344">
        <v>0</v>
      </c>
      <c r="AP344">
        <v>1</v>
      </c>
      <c r="AQ344">
        <v>1</v>
      </c>
      <c r="AR344">
        <v>0</v>
      </c>
      <c r="AT344">
        <v>2.04</v>
      </c>
      <c r="AV344">
        <v>0</v>
      </c>
      <c r="AW344">
        <v>2</v>
      </c>
      <c r="AX344">
        <v>11182416</v>
      </c>
      <c r="AY344">
        <v>1</v>
      </c>
      <c r="AZ344">
        <v>0</v>
      </c>
      <c r="BA344">
        <v>344</v>
      </c>
      <c r="BB344">
        <v>1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2138.022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1</v>
      </c>
      <c r="BQ344">
        <v>2138.022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1</v>
      </c>
    </row>
    <row r="345" spans="1:75" ht="12.75">
      <c r="A345">
        <f>ROW(Source!A78)</f>
        <v>78</v>
      </c>
      <c r="B345">
        <v>11182408</v>
      </c>
      <c r="C345">
        <v>11182399</v>
      </c>
      <c r="D345">
        <v>1444281</v>
      </c>
      <c r="E345">
        <v>1</v>
      </c>
      <c r="F345">
        <v>1</v>
      </c>
      <c r="G345">
        <v>1</v>
      </c>
      <c r="H345">
        <v>3</v>
      </c>
      <c r="I345" t="s">
        <v>366</v>
      </c>
      <c r="J345" t="s">
        <v>367</v>
      </c>
      <c r="K345" t="s">
        <v>368</v>
      </c>
      <c r="L345">
        <v>1346</v>
      </c>
      <c r="N345">
        <v>1009</v>
      </c>
      <c r="O345" t="s">
        <v>343</v>
      </c>
      <c r="P345" t="s">
        <v>343</v>
      </c>
      <c r="Q345">
        <v>1</v>
      </c>
      <c r="Y345">
        <v>2.8</v>
      </c>
      <c r="AA345">
        <v>35.7</v>
      </c>
      <c r="AB345">
        <v>0</v>
      </c>
      <c r="AC345">
        <v>0</v>
      </c>
      <c r="AD345">
        <v>0</v>
      </c>
      <c r="AN345">
        <v>2</v>
      </c>
      <c r="AO345">
        <v>0</v>
      </c>
      <c r="AP345">
        <v>1</v>
      </c>
      <c r="AQ345">
        <v>1</v>
      </c>
      <c r="AR345">
        <v>0</v>
      </c>
      <c r="AT345">
        <v>2.8</v>
      </c>
      <c r="AV345">
        <v>0</v>
      </c>
      <c r="AW345">
        <v>2</v>
      </c>
      <c r="AX345">
        <v>11182417</v>
      </c>
      <c r="AY345">
        <v>1</v>
      </c>
      <c r="AZ345">
        <v>0</v>
      </c>
      <c r="BA345">
        <v>345</v>
      </c>
      <c r="BB345">
        <v>1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99.96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1</v>
      </c>
      <c r="BQ345">
        <v>99.96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1</v>
      </c>
    </row>
    <row r="346" spans="1:75" ht="12.75">
      <c r="A346">
        <f>ROW(Source!A79)</f>
        <v>79</v>
      </c>
      <c r="B346">
        <v>11182419</v>
      </c>
      <c r="C346">
        <v>11182418</v>
      </c>
      <c r="D346">
        <v>121630</v>
      </c>
      <c r="E346">
        <v>1</v>
      </c>
      <c r="F346">
        <v>1</v>
      </c>
      <c r="G346">
        <v>1</v>
      </c>
      <c r="H346">
        <v>1</v>
      </c>
      <c r="I346" t="s">
        <v>483</v>
      </c>
      <c r="K346" t="s">
        <v>484</v>
      </c>
      <c r="L346">
        <v>1369</v>
      </c>
      <c r="N346">
        <v>1013</v>
      </c>
      <c r="O346" t="s">
        <v>325</v>
      </c>
      <c r="P346" t="s">
        <v>325</v>
      </c>
      <c r="Q346">
        <v>1</v>
      </c>
      <c r="Y346">
        <v>12.36</v>
      </c>
      <c r="AA346">
        <v>0</v>
      </c>
      <c r="AB346">
        <v>0</v>
      </c>
      <c r="AC346">
        <v>0</v>
      </c>
      <c r="AD346">
        <v>46.9</v>
      </c>
      <c r="AN346">
        <v>0</v>
      </c>
      <c r="AO346">
        <v>0</v>
      </c>
      <c r="AP346">
        <v>1</v>
      </c>
      <c r="AQ346">
        <v>1</v>
      </c>
      <c r="AR346">
        <v>0</v>
      </c>
      <c r="AT346">
        <v>10.3</v>
      </c>
      <c r="AU346" t="s">
        <v>183</v>
      </c>
      <c r="AV346">
        <v>1</v>
      </c>
      <c r="AW346">
        <v>2</v>
      </c>
      <c r="AX346">
        <v>11182421</v>
      </c>
      <c r="AY346">
        <v>1</v>
      </c>
      <c r="AZ346">
        <v>0</v>
      </c>
      <c r="BA346">
        <v>346</v>
      </c>
      <c r="BB346">
        <v>1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483.07</v>
      </c>
      <c r="BN346">
        <v>10.3</v>
      </c>
      <c r="BO346">
        <v>0</v>
      </c>
      <c r="BP346">
        <v>1</v>
      </c>
      <c r="BQ346">
        <v>0</v>
      </c>
      <c r="BR346">
        <v>0</v>
      </c>
      <c r="BS346">
        <v>0</v>
      </c>
      <c r="BT346">
        <v>579.6840000000001</v>
      </c>
      <c r="BU346">
        <v>12.36</v>
      </c>
      <c r="BV346">
        <v>0</v>
      </c>
      <c r="BW346">
        <v>1</v>
      </c>
    </row>
    <row r="347" spans="1:75" ht="12.75">
      <c r="A347">
        <f>ROW(Source!A79)</f>
        <v>79</v>
      </c>
      <c r="B347">
        <v>11182420</v>
      </c>
      <c r="C347">
        <v>11182418</v>
      </c>
      <c r="D347">
        <v>1438842</v>
      </c>
      <c r="E347">
        <v>1</v>
      </c>
      <c r="F347">
        <v>1</v>
      </c>
      <c r="G347">
        <v>1</v>
      </c>
      <c r="H347">
        <v>3</v>
      </c>
      <c r="I347" t="s">
        <v>485</v>
      </c>
      <c r="J347" t="s">
        <v>486</v>
      </c>
      <c r="K347" t="s">
        <v>487</v>
      </c>
      <c r="L347">
        <v>1383</v>
      </c>
      <c r="N347">
        <v>1013</v>
      </c>
      <c r="O347" t="s">
        <v>488</v>
      </c>
      <c r="P347" t="s">
        <v>488</v>
      </c>
      <c r="Q347">
        <v>1</v>
      </c>
      <c r="Y347">
        <v>0.49</v>
      </c>
      <c r="AA347">
        <v>0</v>
      </c>
      <c r="AB347">
        <v>0</v>
      </c>
      <c r="AC347">
        <v>0</v>
      </c>
      <c r="AD347">
        <v>0</v>
      </c>
      <c r="AN347">
        <v>0</v>
      </c>
      <c r="AO347">
        <v>0</v>
      </c>
      <c r="AP347">
        <v>1</v>
      </c>
      <c r="AQ347">
        <v>1</v>
      </c>
      <c r="AR347">
        <v>0</v>
      </c>
      <c r="AT347">
        <v>0.49</v>
      </c>
      <c r="AV347">
        <v>0</v>
      </c>
      <c r="AW347">
        <v>2</v>
      </c>
      <c r="AX347">
        <v>11182422</v>
      </c>
      <c r="AY347">
        <v>1</v>
      </c>
      <c r="AZ347">
        <v>0</v>
      </c>
      <c r="BA347">
        <v>347</v>
      </c>
      <c r="BB347">
        <v>1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</row>
    <row r="348" spans="1:75" ht="12.75">
      <c r="A348">
        <f>ROW(Source!A80)</f>
        <v>80</v>
      </c>
      <c r="B348">
        <v>11182424</v>
      </c>
      <c r="C348">
        <v>11182423</v>
      </c>
      <c r="D348">
        <v>121651</v>
      </c>
      <c r="E348">
        <v>1</v>
      </c>
      <c r="F348">
        <v>1</v>
      </c>
      <c r="G348">
        <v>1</v>
      </c>
      <c r="H348">
        <v>1</v>
      </c>
      <c r="I348" t="s">
        <v>323</v>
      </c>
      <c r="K348" t="s">
        <v>324</v>
      </c>
      <c r="L348">
        <v>1369</v>
      </c>
      <c r="N348">
        <v>1013</v>
      </c>
      <c r="O348" t="s">
        <v>325</v>
      </c>
      <c r="P348" t="s">
        <v>325</v>
      </c>
      <c r="Q348">
        <v>1</v>
      </c>
      <c r="Y348">
        <v>202.8</v>
      </c>
      <c r="AA348">
        <v>0</v>
      </c>
      <c r="AB348">
        <v>0</v>
      </c>
      <c r="AC348">
        <v>0</v>
      </c>
      <c r="AD348">
        <v>51.24</v>
      </c>
      <c r="AN348">
        <v>0</v>
      </c>
      <c r="AO348">
        <v>0</v>
      </c>
      <c r="AP348">
        <v>1</v>
      </c>
      <c r="AQ348">
        <v>1</v>
      </c>
      <c r="AR348">
        <v>0</v>
      </c>
      <c r="AT348">
        <v>169</v>
      </c>
      <c r="AU348" t="s">
        <v>126</v>
      </c>
      <c r="AV348">
        <v>1</v>
      </c>
      <c r="AW348">
        <v>2</v>
      </c>
      <c r="AX348">
        <v>11182433</v>
      </c>
      <c r="AY348">
        <v>1</v>
      </c>
      <c r="AZ348">
        <v>0</v>
      </c>
      <c r="BA348">
        <v>348</v>
      </c>
      <c r="BB348">
        <v>1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8659.56</v>
      </c>
      <c r="BN348">
        <v>169</v>
      </c>
      <c r="BO348">
        <v>0</v>
      </c>
      <c r="BP348">
        <v>1</v>
      </c>
      <c r="BQ348">
        <v>0</v>
      </c>
      <c r="BR348">
        <v>0</v>
      </c>
      <c r="BS348">
        <v>0</v>
      </c>
      <c r="BT348">
        <v>10391.472</v>
      </c>
      <c r="BU348">
        <v>202.8</v>
      </c>
      <c r="BV348">
        <v>0</v>
      </c>
      <c r="BW348">
        <v>1</v>
      </c>
    </row>
    <row r="349" spans="1:75" ht="12.75">
      <c r="A349">
        <f>ROW(Source!A80)</f>
        <v>80</v>
      </c>
      <c r="B349">
        <v>11182425</v>
      </c>
      <c r="C349">
        <v>11182423</v>
      </c>
      <c r="D349">
        <v>121548</v>
      </c>
      <c r="E349">
        <v>1</v>
      </c>
      <c r="F349">
        <v>1</v>
      </c>
      <c r="G349">
        <v>1</v>
      </c>
      <c r="H349">
        <v>1</v>
      </c>
      <c r="I349" t="s">
        <v>34</v>
      </c>
      <c r="K349" t="s">
        <v>326</v>
      </c>
      <c r="L349">
        <v>608254</v>
      </c>
      <c r="N349">
        <v>1013</v>
      </c>
      <c r="O349" t="s">
        <v>327</v>
      </c>
      <c r="P349" t="s">
        <v>327</v>
      </c>
      <c r="Q349">
        <v>1</v>
      </c>
      <c r="Y349">
        <v>78.12</v>
      </c>
      <c r="AA349">
        <v>0</v>
      </c>
      <c r="AB349">
        <v>0</v>
      </c>
      <c r="AC349">
        <v>0</v>
      </c>
      <c r="AD349">
        <v>0</v>
      </c>
      <c r="AN349">
        <v>0</v>
      </c>
      <c r="AO349">
        <v>0</v>
      </c>
      <c r="AP349">
        <v>1</v>
      </c>
      <c r="AQ349">
        <v>1</v>
      </c>
      <c r="AR349">
        <v>0</v>
      </c>
      <c r="AT349">
        <v>65.1</v>
      </c>
      <c r="AU349" t="s">
        <v>126</v>
      </c>
      <c r="AV349">
        <v>2</v>
      </c>
      <c r="AW349">
        <v>2</v>
      </c>
      <c r="AX349">
        <v>11182434</v>
      </c>
      <c r="AY349">
        <v>1</v>
      </c>
      <c r="AZ349">
        <v>0</v>
      </c>
      <c r="BA349">
        <v>349</v>
      </c>
      <c r="BB349">
        <v>1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65.1</v>
      </c>
      <c r="BP349">
        <v>1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78.12</v>
      </c>
      <c r="BW349">
        <v>1</v>
      </c>
    </row>
    <row r="350" spans="1:75" ht="12.75">
      <c r="A350">
        <f>ROW(Source!A80)</f>
        <v>80</v>
      </c>
      <c r="B350">
        <v>11182426</v>
      </c>
      <c r="C350">
        <v>11182423</v>
      </c>
      <c r="D350">
        <v>1466783</v>
      </c>
      <c r="E350">
        <v>1</v>
      </c>
      <c r="F350">
        <v>1</v>
      </c>
      <c r="G350">
        <v>1</v>
      </c>
      <c r="H350">
        <v>2</v>
      </c>
      <c r="I350" t="s">
        <v>328</v>
      </c>
      <c r="J350" t="s">
        <v>329</v>
      </c>
      <c r="K350" t="s">
        <v>330</v>
      </c>
      <c r="L350">
        <v>1480</v>
      </c>
      <c r="N350">
        <v>1013</v>
      </c>
      <c r="O350" t="s">
        <v>331</v>
      </c>
      <c r="P350" t="s">
        <v>332</v>
      </c>
      <c r="Q350">
        <v>1</v>
      </c>
      <c r="Y350">
        <v>4.848</v>
      </c>
      <c r="AA350">
        <v>0</v>
      </c>
      <c r="AB350">
        <v>410.67</v>
      </c>
      <c r="AC350">
        <v>66.28</v>
      </c>
      <c r="AD350">
        <v>0</v>
      </c>
      <c r="AN350">
        <v>0</v>
      </c>
      <c r="AO350">
        <v>0</v>
      </c>
      <c r="AP350">
        <v>1</v>
      </c>
      <c r="AQ350">
        <v>1</v>
      </c>
      <c r="AR350">
        <v>0</v>
      </c>
      <c r="AT350">
        <v>4.04</v>
      </c>
      <c r="AU350" t="s">
        <v>126</v>
      </c>
      <c r="AV350">
        <v>0</v>
      </c>
      <c r="AW350">
        <v>2</v>
      </c>
      <c r="AX350">
        <v>11182435</v>
      </c>
      <c r="AY350">
        <v>1</v>
      </c>
      <c r="AZ350">
        <v>0</v>
      </c>
      <c r="BA350">
        <v>350</v>
      </c>
      <c r="BB350">
        <v>1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1659.1068</v>
      </c>
      <c r="BL350">
        <v>267.7712</v>
      </c>
      <c r="BM350">
        <v>0</v>
      </c>
      <c r="BN350">
        <v>0</v>
      </c>
      <c r="BO350">
        <v>0</v>
      </c>
      <c r="BP350">
        <v>1</v>
      </c>
      <c r="BQ350">
        <v>0</v>
      </c>
      <c r="BR350">
        <v>1990.92816</v>
      </c>
      <c r="BS350">
        <v>321.32544</v>
      </c>
      <c r="BT350">
        <v>0</v>
      </c>
      <c r="BU350">
        <v>0</v>
      </c>
      <c r="BV350">
        <v>0</v>
      </c>
      <c r="BW350">
        <v>1</v>
      </c>
    </row>
    <row r="351" spans="1:75" ht="12.75">
      <c r="A351">
        <f>ROW(Source!A80)</f>
        <v>80</v>
      </c>
      <c r="B351">
        <v>11182427</v>
      </c>
      <c r="C351">
        <v>11182423</v>
      </c>
      <c r="D351">
        <v>1467145</v>
      </c>
      <c r="E351">
        <v>1</v>
      </c>
      <c r="F351">
        <v>1</v>
      </c>
      <c r="G351">
        <v>1</v>
      </c>
      <c r="H351">
        <v>2</v>
      </c>
      <c r="I351" t="s">
        <v>423</v>
      </c>
      <c r="J351" t="s">
        <v>424</v>
      </c>
      <c r="K351" t="s">
        <v>425</v>
      </c>
      <c r="L351">
        <v>1368</v>
      </c>
      <c r="N351">
        <v>1011</v>
      </c>
      <c r="O351" t="s">
        <v>336</v>
      </c>
      <c r="P351" t="s">
        <v>336</v>
      </c>
      <c r="Q351">
        <v>1</v>
      </c>
      <c r="Y351">
        <v>68.4</v>
      </c>
      <c r="AA351">
        <v>0</v>
      </c>
      <c r="AB351">
        <v>94.34</v>
      </c>
      <c r="AC351">
        <v>56.99</v>
      </c>
      <c r="AD351">
        <v>0</v>
      </c>
      <c r="AN351">
        <v>0</v>
      </c>
      <c r="AO351">
        <v>0</v>
      </c>
      <c r="AP351">
        <v>1</v>
      </c>
      <c r="AQ351">
        <v>1</v>
      </c>
      <c r="AR351">
        <v>0</v>
      </c>
      <c r="AT351">
        <v>57</v>
      </c>
      <c r="AU351" t="s">
        <v>126</v>
      </c>
      <c r="AV351">
        <v>0</v>
      </c>
      <c r="AW351">
        <v>2</v>
      </c>
      <c r="AX351">
        <v>11182436</v>
      </c>
      <c r="AY351">
        <v>1</v>
      </c>
      <c r="AZ351">
        <v>0</v>
      </c>
      <c r="BA351">
        <v>351</v>
      </c>
      <c r="BB351">
        <v>1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5377.38</v>
      </c>
      <c r="BL351">
        <v>3248.43</v>
      </c>
      <c r="BM351">
        <v>0</v>
      </c>
      <c r="BN351">
        <v>0</v>
      </c>
      <c r="BO351">
        <v>0</v>
      </c>
      <c r="BP351">
        <v>1</v>
      </c>
      <c r="BQ351">
        <v>0</v>
      </c>
      <c r="BR351">
        <v>6452.856</v>
      </c>
      <c r="BS351">
        <v>3898.1159999999995</v>
      </c>
      <c r="BT351">
        <v>0</v>
      </c>
      <c r="BU351">
        <v>0</v>
      </c>
      <c r="BV351">
        <v>0</v>
      </c>
      <c r="BW351">
        <v>1</v>
      </c>
    </row>
    <row r="352" spans="1:75" ht="12.75">
      <c r="A352">
        <f>ROW(Source!A80)</f>
        <v>80</v>
      </c>
      <c r="B352">
        <v>11182428</v>
      </c>
      <c r="C352">
        <v>11182423</v>
      </c>
      <c r="D352">
        <v>1471982</v>
      </c>
      <c r="E352">
        <v>1</v>
      </c>
      <c r="F352">
        <v>1</v>
      </c>
      <c r="G352">
        <v>1</v>
      </c>
      <c r="H352">
        <v>2</v>
      </c>
      <c r="I352" t="s">
        <v>337</v>
      </c>
      <c r="J352" t="s">
        <v>338</v>
      </c>
      <c r="K352" t="s">
        <v>339</v>
      </c>
      <c r="L352">
        <v>1480</v>
      </c>
      <c r="N352">
        <v>1013</v>
      </c>
      <c r="O352" t="s">
        <v>331</v>
      </c>
      <c r="P352" t="s">
        <v>332</v>
      </c>
      <c r="Q352">
        <v>1</v>
      </c>
      <c r="Y352">
        <v>4.848</v>
      </c>
      <c r="AA352">
        <v>0</v>
      </c>
      <c r="AB352">
        <v>290.01</v>
      </c>
      <c r="AC352">
        <v>104.55</v>
      </c>
      <c r="AD352">
        <v>0</v>
      </c>
      <c r="AN352">
        <v>0</v>
      </c>
      <c r="AO352">
        <v>0</v>
      </c>
      <c r="AP352">
        <v>1</v>
      </c>
      <c r="AQ352">
        <v>1</v>
      </c>
      <c r="AR352">
        <v>0</v>
      </c>
      <c r="AT352">
        <v>4.04</v>
      </c>
      <c r="AU352" t="s">
        <v>126</v>
      </c>
      <c r="AV352">
        <v>0</v>
      </c>
      <c r="AW352">
        <v>2</v>
      </c>
      <c r="AX352">
        <v>11182437</v>
      </c>
      <c r="AY352">
        <v>1</v>
      </c>
      <c r="AZ352">
        <v>0</v>
      </c>
      <c r="BA352">
        <v>352</v>
      </c>
      <c r="BB352">
        <v>1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1171.6404</v>
      </c>
      <c r="BL352">
        <v>422.382</v>
      </c>
      <c r="BM352">
        <v>0</v>
      </c>
      <c r="BN352">
        <v>0</v>
      </c>
      <c r="BO352">
        <v>0</v>
      </c>
      <c r="BP352">
        <v>1</v>
      </c>
      <c r="BQ352">
        <v>0</v>
      </c>
      <c r="BR352">
        <v>1405.96848</v>
      </c>
      <c r="BS352">
        <v>506.85839999999996</v>
      </c>
      <c r="BT352">
        <v>0</v>
      </c>
      <c r="BU352">
        <v>0</v>
      </c>
      <c r="BV352">
        <v>0</v>
      </c>
      <c r="BW352">
        <v>1</v>
      </c>
    </row>
    <row r="353" spans="1:75" ht="12.75">
      <c r="A353">
        <f>ROW(Source!A80)</f>
        <v>80</v>
      </c>
      <c r="B353">
        <v>11182429</v>
      </c>
      <c r="C353">
        <v>11182423</v>
      </c>
      <c r="D353">
        <v>1400331</v>
      </c>
      <c r="E353">
        <v>1</v>
      </c>
      <c r="F353">
        <v>1</v>
      </c>
      <c r="G353">
        <v>1</v>
      </c>
      <c r="H353">
        <v>3</v>
      </c>
      <c r="I353" t="s">
        <v>417</v>
      </c>
      <c r="J353" t="s">
        <v>418</v>
      </c>
      <c r="K353" t="s">
        <v>419</v>
      </c>
      <c r="L353">
        <v>1348</v>
      </c>
      <c r="N353">
        <v>1009</v>
      </c>
      <c r="O353" t="s">
        <v>353</v>
      </c>
      <c r="P353" t="s">
        <v>353</v>
      </c>
      <c r="Q353">
        <v>1000</v>
      </c>
      <c r="Y353">
        <v>0.00315</v>
      </c>
      <c r="AA353">
        <v>2861.52</v>
      </c>
      <c r="AB353">
        <v>0</v>
      </c>
      <c r="AC353">
        <v>0</v>
      </c>
      <c r="AD353">
        <v>0</v>
      </c>
      <c r="AN353">
        <v>0</v>
      </c>
      <c r="AO353">
        <v>0</v>
      </c>
      <c r="AP353">
        <v>1</v>
      </c>
      <c r="AQ353">
        <v>1</v>
      </c>
      <c r="AR353">
        <v>0</v>
      </c>
      <c r="AT353">
        <v>0.00315</v>
      </c>
      <c r="AV353">
        <v>0</v>
      </c>
      <c r="AW353">
        <v>2</v>
      </c>
      <c r="AX353">
        <v>11182438</v>
      </c>
      <c r="AY353">
        <v>1</v>
      </c>
      <c r="AZ353">
        <v>0</v>
      </c>
      <c r="BA353">
        <v>353</v>
      </c>
      <c r="BB353">
        <v>1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9.013788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1</v>
      </c>
      <c r="BQ353">
        <v>9.013788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1</v>
      </c>
    </row>
    <row r="354" spans="1:75" ht="12.75">
      <c r="A354">
        <f>ROW(Source!A80)</f>
        <v>80</v>
      </c>
      <c r="B354">
        <v>11182430</v>
      </c>
      <c r="C354">
        <v>11182423</v>
      </c>
      <c r="D354">
        <v>1444184</v>
      </c>
      <c r="E354">
        <v>1</v>
      </c>
      <c r="F354">
        <v>1</v>
      </c>
      <c r="G354">
        <v>1</v>
      </c>
      <c r="H354">
        <v>3</v>
      </c>
      <c r="I354" t="s">
        <v>480</v>
      </c>
      <c r="J354" t="s">
        <v>481</v>
      </c>
      <c r="K354" t="s">
        <v>482</v>
      </c>
      <c r="L354">
        <v>1354</v>
      </c>
      <c r="N354">
        <v>1010</v>
      </c>
      <c r="O354" t="s">
        <v>24</v>
      </c>
      <c r="P354" t="s">
        <v>24</v>
      </c>
      <c r="Q354">
        <v>1</v>
      </c>
      <c r="Y354">
        <v>204</v>
      </c>
      <c r="AA354">
        <v>0</v>
      </c>
      <c r="AB354">
        <v>0</v>
      </c>
      <c r="AC354">
        <v>0</v>
      </c>
      <c r="AD354">
        <v>0</v>
      </c>
      <c r="AN354">
        <v>2</v>
      </c>
      <c r="AO354">
        <v>0</v>
      </c>
      <c r="AP354">
        <v>1</v>
      </c>
      <c r="AQ354">
        <v>1</v>
      </c>
      <c r="AR354">
        <v>0</v>
      </c>
      <c r="AT354">
        <v>204</v>
      </c>
      <c r="AV354">
        <v>0</v>
      </c>
      <c r="AW354">
        <v>2</v>
      </c>
      <c r="AX354">
        <v>11182439</v>
      </c>
      <c r="AY354">
        <v>1</v>
      </c>
      <c r="AZ354">
        <v>0</v>
      </c>
      <c r="BA354">
        <v>354</v>
      </c>
      <c r="BB354">
        <v>1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</row>
    <row r="355" spans="1:75" ht="12.75">
      <c r="A355">
        <f>ROW(Source!A80)</f>
        <v>80</v>
      </c>
      <c r="B355">
        <v>11182431</v>
      </c>
      <c r="C355">
        <v>11182423</v>
      </c>
      <c r="D355">
        <v>1444217</v>
      </c>
      <c r="E355">
        <v>1</v>
      </c>
      <c r="F355">
        <v>1</v>
      </c>
      <c r="G355">
        <v>1</v>
      </c>
      <c r="H355">
        <v>3</v>
      </c>
      <c r="I355" t="s">
        <v>426</v>
      </c>
      <c r="J355" t="s">
        <v>427</v>
      </c>
      <c r="K355" t="s">
        <v>428</v>
      </c>
      <c r="L355">
        <v>1355</v>
      </c>
      <c r="N355">
        <v>1010</v>
      </c>
      <c r="O355" t="s">
        <v>66</v>
      </c>
      <c r="P355" t="s">
        <v>66</v>
      </c>
      <c r="Q355">
        <v>100</v>
      </c>
      <c r="Y355">
        <v>2.04</v>
      </c>
      <c r="AA355">
        <v>1048.05</v>
      </c>
      <c r="AB355">
        <v>0</v>
      </c>
      <c r="AC355">
        <v>0</v>
      </c>
      <c r="AD355">
        <v>0</v>
      </c>
      <c r="AN355">
        <v>2</v>
      </c>
      <c r="AO355">
        <v>0</v>
      </c>
      <c r="AP355">
        <v>1</v>
      </c>
      <c r="AQ355">
        <v>1</v>
      </c>
      <c r="AR355">
        <v>0</v>
      </c>
      <c r="AT355">
        <v>2.04</v>
      </c>
      <c r="AV355">
        <v>0</v>
      </c>
      <c r="AW355">
        <v>2</v>
      </c>
      <c r="AX355">
        <v>11182440</v>
      </c>
      <c r="AY355">
        <v>1</v>
      </c>
      <c r="AZ355">
        <v>0</v>
      </c>
      <c r="BA355">
        <v>355</v>
      </c>
      <c r="BB355">
        <v>1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2138.022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1</v>
      </c>
      <c r="BQ355">
        <v>2138.022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1</v>
      </c>
    </row>
    <row r="356" spans="1:75" ht="12.75">
      <c r="A356">
        <f>ROW(Source!A80)</f>
        <v>80</v>
      </c>
      <c r="B356">
        <v>11182432</v>
      </c>
      <c r="C356">
        <v>11182423</v>
      </c>
      <c r="D356">
        <v>1444281</v>
      </c>
      <c r="E356">
        <v>1</v>
      </c>
      <c r="F356">
        <v>1</v>
      </c>
      <c r="G356">
        <v>1</v>
      </c>
      <c r="H356">
        <v>3</v>
      </c>
      <c r="I356" t="s">
        <v>366</v>
      </c>
      <c r="J356" t="s">
        <v>367</v>
      </c>
      <c r="K356" t="s">
        <v>368</v>
      </c>
      <c r="L356">
        <v>1346</v>
      </c>
      <c r="N356">
        <v>1009</v>
      </c>
      <c r="O356" t="s">
        <v>343</v>
      </c>
      <c r="P356" t="s">
        <v>343</v>
      </c>
      <c r="Q356">
        <v>1</v>
      </c>
      <c r="Y356">
        <v>2.8</v>
      </c>
      <c r="AA356">
        <v>35.7</v>
      </c>
      <c r="AB356">
        <v>0</v>
      </c>
      <c r="AC356">
        <v>0</v>
      </c>
      <c r="AD356">
        <v>0</v>
      </c>
      <c r="AN356">
        <v>2</v>
      </c>
      <c r="AO356">
        <v>0</v>
      </c>
      <c r="AP356">
        <v>1</v>
      </c>
      <c r="AQ356">
        <v>1</v>
      </c>
      <c r="AR356">
        <v>0</v>
      </c>
      <c r="AT356">
        <v>2.8</v>
      </c>
      <c r="AV356">
        <v>0</v>
      </c>
      <c r="AW356">
        <v>2</v>
      </c>
      <c r="AX356">
        <v>11182441</v>
      </c>
      <c r="AY356">
        <v>1</v>
      </c>
      <c r="AZ356">
        <v>0</v>
      </c>
      <c r="BA356">
        <v>356</v>
      </c>
      <c r="BB356">
        <v>1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99.96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1</v>
      </c>
      <c r="BQ356">
        <v>99.96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1</v>
      </c>
    </row>
    <row r="357" spans="1:75" ht="12.75">
      <c r="A357">
        <f>ROW(Source!A81)</f>
        <v>81</v>
      </c>
      <c r="B357">
        <v>11182443</v>
      </c>
      <c r="C357">
        <v>11182442</v>
      </c>
      <c r="D357">
        <v>121651</v>
      </c>
      <c r="E357">
        <v>1</v>
      </c>
      <c r="F357">
        <v>1</v>
      </c>
      <c r="G357">
        <v>1</v>
      </c>
      <c r="H357">
        <v>1</v>
      </c>
      <c r="I357" t="s">
        <v>323</v>
      </c>
      <c r="K357" t="s">
        <v>324</v>
      </c>
      <c r="L357">
        <v>1369</v>
      </c>
      <c r="N357">
        <v>1013</v>
      </c>
      <c r="O357" t="s">
        <v>325</v>
      </c>
      <c r="P357" t="s">
        <v>325</v>
      </c>
      <c r="Q357">
        <v>1</v>
      </c>
      <c r="Y357">
        <v>117.84</v>
      </c>
      <c r="AA357">
        <v>0</v>
      </c>
      <c r="AB357">
        <v>0</v>
      </c>
      <c r="AC357">
        <v>0</v>
      </c>
      <c r="AD357">
        <v>51.24</v>
      </c>
      <c r="AN357">
        <v>0</v>
      </c>
      <c r="AO357">
        <v>0</v>
      </c>
      <c r="AP357">
        <v>1</v>
      </c>
      <c r="AQ357">
        <v>1</v>
      </c>
      <c r="AR357">
        <v>0</v>
      </c>
      <c r="AT357">
        <v>98.2</v>
      </c>
      <c r="AU357" t="s">
        <v>183</v>
      </c>
      <c r="AV357">
        <v>1</v>
      </c>
      <c r="AW357">
        <v>2</v>
      </c>
      <c r="AX357">
        <v>11182451</v>
      </c>
      <c r="AY357">
        <v>1</v>
      </c>
      <c r="AZ357">
        <v>0</v>
      </c>
      <c r="BA357">
        <v>357</v>
      </c>
      <c r="BB357">
        <v>1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5031.768</v>
      </c>
      <c r="BN357">
        <v>98.2</v>
      </c>
      <c r="BO357">
        <v>0</v>
      </c>
      <c r="BP357">
        <v>1</v>
      </c>
      <c r="BQ357">
        <v>0</v>
      </c>
      <c r="BR357">
        <v>0</v>
      </c>
      <c r="BS357">
        <v>0</v>
      </c>
      <c r="BT357">
        <v>6038.1216</v>
      </c>
      <c r="BU357">
        <v>117.84</v>
      </c>
      <c r="BV357">
        <v>0</v>
      </c>
      <c r="BW357">
        <v>1</v>
      </c>
    </row>
    <row r="358" spans="1:75" ht="12.75">
      <c r="A358">
        <f>ROW(Source!A81)</f>
        <v>81</v>
      </c>
      <c r="B358">
        <v>11182444</v>
      </c>
      <c r="C358">
        <v>11182442</v>
      </c>
      <c r="D358">
        <v>121548</v>
      </c>
      <c r="E358">
        <v>1</v>
      </c>
      <c r="F358">
        <v>1</v>
      </c>
      <c r="G358">
        <v>1</v>
      </c>
      <c r="H358">
        <v>1</v>
      </c>
      <c r="I358" t="s">
        <v>34</v>
      </c>
      <c r="K358" t="s">
        <v>326</v>
      </c>
      <c r="L358">
        <v>608254</v>
      </c>
      <c r="N358">
        <v>1013</v>
      </c>
      <c r="O358" t="s">
        <v>327</v>
      </c>
      <c r="P358" t="s">
        <v>327</v>
      </c>
      <c r="Q358">
        <v>1</v>
      </c>
      <c r="Y358">
        <v>2.688</v>
      </c>
      <c r="AA358">
        <v>0</v>
      </c>
      <c r="AB358">
        <v>0</v>
      </c>
      <c r="AC358">
        <v>0</v>
      </c>
      <c r="AD358">
        <v>0</v>
      </c>
      <c r="AN358">
        <v>0</v>
      </c>
      <c r="AO358">
        <v>0</v>
      </c>
      <c r="AP358">
        <v>1</v>
      </c>
      <c r="AQ358">
        <v>1</v>
      </c>
      <c r="AR358">
        <v>0</v>
      </c>
      <c r="AT358">
        <v>2.24</v>
      </c>
      <c r="AU358" t="s">
        <v>183</v>
      </c>
      <c r="AV358">
        <v>2</v>
      </c>
      <c r="AW358">
        <v>2</v>
      </c>
      <c r="AX358">
        <v>11182452</v>
      </c>
      <c r="AY358">
        <v>1</v>
      </c>
      <c r="AZ358">
        <v>0</v>
      </c>
      <c r="BA358">
        <v>358</v>
      </c>
      <c r="BB358">
        <v>1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2.24</v>
      </c>
      <c r="BP358">
        <v>1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2.688</v>
      </c>
      <c r="BW358">
        <v>1</v>
      </c>
    </row>
    <row r="359" spans="1:75" ht="12.75">
      <c r="A359">
        <f>ROW(Source!A81)</f>
        <v>81</v>
      </c>
      <c r="B359">
        <v>11182445</v>
      </c>
      <c r="C359">
        <v>11182442</v>
      </c>
      <c r="D359">
        <v>1466783</v>
      </c>
      <c r="E359">
        <v>1</v>
      </c>
      <c r="F359">
        <v>1</v>
      </c>
      <c r="G359">
        <v>1</v>
      </c>
      <c r="H359">
        <v>2</v>
      </c>
      <c r="I359" t="s">
        <v>328</v>
      </c>
      <c r="J359" t="s">
        <v>329</v>
      </c>
      <c r="K359" t="s">
        <v>330</v>
      </c>
      <c r="L359">
        <v>1480</v>
      </c>
      <c r="N359">
        <v>1013</v>
      </c>
      <c r="O359" t="s">
        <v>331</v>
      </c>
      <c r="P359" t="s">
        <v>332</v>
      </c>
      <c r="Q359">
        <v>1</v>
      </c>
      <c r="Y359">
        <v>1.344</v>
      </c>
      <c r="AA359">
        <v>0</v>
      </c>
      <c r="AB359">
        <v>410.67</v>
      </c>
      <c r="AC359">
        <v>66.28</v>
      </c>
      <c r="AD359">
        <v>0</v>
      </c>
      <c r="AN359">
        <v>0</v>
      </c>
      <c r="AO359">
        <v>0</v>
      </c>
      <c r="AP359">
        <v>1</v>
      </c>
      <c r="AQ359">
        <v>1</v>
      </c>
      <c r="AR359">
        <v>0</v>
      </c>
      <c r="AT359">
        <v>1.12</v>
      </c>
      <c r="AU359" t="s">
        <v>183</v>
      </c>
      <c r="AV359">
        <v>0</v>
      </c>
      <c r="AW359">
        <v>2</v>
      </c>
      <c r="AX359">
        <v>11182453</v>
      </c>
      <c r="AY359">
        <v>1</v>
      </c>
      <c r="AZ359">
        <v>0</v>
      </c>
      <c r="BA359">
        <v>359</v>
      </c>
      <c r="BB359">
        <v>1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459.95040000000006</v>
      </c>
      <c r="BL359">
        <v>74.23360000000001</v>
      </c>
      <c r="BM359">
        <v>0</v>
      </c>
      <c r="BN359">
        <v>0</v>
      </c>
      <c r="BO359">
        <v>0</v>
      </c>
      <c r="BP359">
        <v>1</v>
      </c>
      <c r="BQ359">
        <v>0</v>
      </c>
      <c r="BR359">
        <v>551.9404800000001</v>
      </c>
      <c r="BS359">
        <v>89.08032</v>
      </c>
      <c r="BT359">
        <v>0</v>
      </c>
      <c r="BU359">
        <v>0</v>
      </c>
      <c r="BV359">
        <v>0</v>
      </c>
      <c r="BW359">
        <v>1</v>
      </c>
    </row>
    <row r="360" spans="1:75" ht="12.75">
      <c r="A360">
        <f>ROW(Source!A81)</f>
        <v>81</v>
      </c>
      <c r="B360">
        <v>11182446</v>
      </c>
      <c r="C360">
        <v>11182442</v>
      </c>
      <c r="D360">
        <v>1467385</v>
      </c>
      <c r="E360">
        <v>1</v>
      </c>
      <c r="F360">
        <v>1</v>
      </c>
      <c r="G360">
        <v>1</v>
      </c>
      <c r="H360">
        <v>2</v>
      </c>
      <c r="I360" t="s">
        <v>333</v>
      </c>
      <c r="J360" t="s">
        <v>334</v>
      </c>
      <c r="K360" t="s">
        <v>335</v>
      </c>
      <c r="L360">
        <v>1368</v>
      </c>
      <c r="N360">
        <v>1011</v>
      </c>
      <c r="O360" t="s">
        <v>336</v>
      </c>
      <c r="P360" t="s">
        <v>336</v>
      </c>
      <c r="Q360">
        <v>1</v>
      </c>
      <c r="Y360">
        <v>30.72</v>
      </c>
      <c r="AA360">
        <v>0</v>
      </c>
      <c r="AB360">
        <v>15.45</v>
      </c>
      <c r="AC360">
        <v>0</v>
      </c>
      <c r="AD360">
        <v>0</v>
      </c>
      <c r="AN360">
        <v>0</v>
      </c>
      <c r="AO360">
        <v>0</v>
      </c>
      <c r="AP360">
        <v>1</v>
      </c>
      <c r="AQ360">
        <v>1</v>
      </c>
      <c r="AR360">
        <v>0</v>
      </c>
      <c r="AT360">
        <v>25.6</v>
      </c>
      <c r="AU360" t="s">
        <v>183</v>
      </c>
      <c r="AV360">
        <v>0</v>
      </c>
      <c r="AW360">
        <v>2</v>
      </c>
      <c r="AX360">
        <v>11182454</v>
      </c>
      <c r="AY360">
        <v>1</v>
      </c>
      <c r="AZ360">
        <v>0</v>
      </c>
      <c r="BA360">
        <v>360</v>
      </c>
      <c r="BB360">
        <v>1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395.52</v>
      </c>
      <c r="BL360">
        <v>0</v>
      </c>
      <c r="BM360">
        <v>0</v>
      </c>
      <c r="BN360">
        <v>0</v>
      </c>
      <c r="BO360">
        <v>0</v>
      </c>
      <c r="BP360">
        <v>1</v>
      </c>
      <c r="BQ360">
        <v>0</v>
      </c>
      <c r="BR360">
        <v>474.62399999999997</v>
      </c>
      <c r="BS360">
        <v>0</v>
      </c>
      <c r="BT360">
        <v>0</v>
      </c>
      <c r="BU360">
        <v>0</v>
      </c>
      <c r="BV360">
        <v>0</v>
      </c>
      <c r="BW360">
        <v>1</v>
      </c>
    </row>
    <row r="361" spans="1:75" ht="12.75">
      <c r="A361">
        <f>ROW(Source!A81)</f>
        <v>81</v>
      </c>
      <c r="B361">
        <v>11182447</v>
      </c>
      <c r="C361">
        <v>11182442</v>
      </c>
      <c r="D361">
        <v>1471982</v>
      </c>
      <c r="E361">
        <v>1</v>
      </c>
      <c r="F361">
        <v>1</v>
      </c>
      <c r="G361">
        <v>1</v>
      </c>
      <c r="H361">
        <v>2</v>
      </c>
      <c r="I361" t="s">
        <v>337</v>
      </c>
      <c r="J361" t="s">
        <v>338</v>
      </c>
      <c r="K361" t="s">
        <v>339</v>
      </c>
      <c r="L361">
        <v>1480</v>
      </c>
      <c r="N361">
        <v>1013</v>
      </c>
      <c r="O361" t="s">
        <v>331</v>
      </c>
      <c r="P361" t="s">
        <v>332</v>
      </c>
      <c r="Q361">
        <v>1</v>
      </c>
      <c r="Y361">
        <v>1.344</v>
      </c>
      <c r="AA361">
        <v>0</v>
      </c>
      <c r="AB361">
        <v>290.01</v>
      </c>
      <c r="AC361">
        <v>104.55</v>
      </c>
      <c r="AD361">
        <v>0</v>
      </c>
      <c r="AN361">
        <v>0</v>
      </c>
      <c r="AO361">
        <v>0</v>
      </c>
      <c r="AP361">
        <v>1</v>
      </c>
      <c r="AQ361">
        <v>1</v>
      </c>
      <c r="AR361">
        <v>0</v>
      </c>
      <c r="AT361">
        <v>1.12</v>
      </c>
      <c r="AU361" t="s">
        <v>183</v>
      </c>
      <c r="AV361">
        <v>0</v>
      </c>
      <c r="AW361">
        <v>2</v>
      </c>
      <c r="AX361">
        <v>11182455</v>
      </c>
      <c r="AY361">
        <v>1</v>
      </c>
      <c r="AZ361">
        <v>0</v>
      </c>
      <c r="BA361">
        <v>361</v>
      </c>
      <c r="BB361">
        <v>1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324.81120000000004</v>
      </c>
      <c r="BL361">
        <v>117.096</v>
      </c>
      <c r="BM361">
        <v>0</v>
      </c>
      <c r="BN361">
        <v>0</v>
      </c>
      <c r="BO361">
        <v>0</v>
      </c>
      <c r="BP361">
        <v>1</v>
      </c>
      <c r="BQ361">
        <v>0</v>
      </c>
      <c r="BR361">
        <v>389.77344</v>
      </c>
      <c r="BS361">
        <v>140.5152</v>
      </c>
      <c r="BT361">
        <v>0</v>
      </c>
      <c r="BU361">
        <v>0</v>
      </c>
      <c r="BV361">
        <v>0</v>
      </c>
      <c r="BW361">
        <v>1</v>
      </c>
    </row>
    <row r="362" spans="1:75" ht="12.75">
      <c r="A362">
        <f>ROW(Source!A81)</f>
        <v>81</v>
      </c>
      <c r="B362">
        <v>11182448</v>
      </c>
      <c r="C362">
        <v>11182442</v>
      </c>
      <c r="D362">
        <v>1405109</v>
      </c>
      <c r="E362">
        <v>1</v>
      </c>
      <c r="F362">
        <v>1</v>
      </c>
      <c r="G362">
        <v>1</v>
      </c>
      <c r="H362">
        <v>3</v>
      </c>
      <c r="I362" t="s">
        <v>357</v>
      </c>
      <c r="J362" t="s">
        <v>358</v>
      </c>
      <c r="K362" t="s">
        <v>359</v>
      </c>
      <c r="L362">
        <v>1355</v>
      </c>
      <c r="N362">
        <v>1010</v>
      </c>
      <c r="O362" t="s">
        <v>66</v>
      </c>
      <c r="P362" t="s">
        <v>66</v>
      </c>
      <c r="Q362">
        <v>100</v>
      </c>
      <c r="Y362">
        <v>4.08</v>
      </c>
      <c r="AA362">
        <v>206.3</v>
      </c>
      <c r="AB362">
        <v>0</v>
      </c>
      <c r="AC362">
        <v>0</v>
      </c>
      <c r="AD362">
        <v>0</v>
      </c>
      <c r="AN362">
        <v>2</v>
      </c>
      <c r="AO362">
        <v>0</v>
      </c>
      <c r="AP362">
        <v>1</v>
      </c>
      <c r="AQ362">
        <v>1</v>
      </c>
      <c r="AR362">
        <v>0</v>
      </c>
      <c r="AT362">
        <v>4.08</v>
      </c>
      <c r="AV362">
        <v>0</v>
      </c>
      <c r="AW362">
        <v>2</v>
      </c>
      <c r="AX362">
        <v>11182456</v>
      </c>
      <c r="AY362">
        <v>1</v>
      </c>
      <c r="AZ362">
        <v>0</v>
      </c>
      <c r="BA362">
        <v>362</v>
      </c>
      <c r="BB362">
        <v>1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841.7040000000001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1</v>
      </c>
      <c r="BQ362">
        <v>841.7040000000001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1</v>
      </c>
    </row>
    <row r="363" spans="1:75" ht="12.75">
      <c r="A363">
        <f>ROW(Source!A81)</f>
        <v>81</v>
      </c>
      <c r="B363">
        <v>11182449</v>
      </c>
      <c r="C363">
        <v>11182442</v>
      </c>
      <c r="D363">
        <v>1447991</v>
      </c>
      <c r="E363">
        <v>1</v>
      </c>
      <c r="F363">
        <v>1</v>
      </c>
      <c r="G363">
        <v>1</v>
      </c>
      <c r="H363">
        <v>3</v>
      </c>
      <c r="I363" t="s">
        <v>489</v>
      </c>
      <c r="J363" t="s">
        <v>490</v>
      </c>
      <c r="K363" t="s">
        <v>491</v>
      </c>
      <c r="L363">
        <v>1348</v>
      </c>
      <c r="N363">
        <v>1009</v>
      </c>
      <c r="O363" t="s">
        <v>353</v>
      </c>
      <c r="P363" t="s">
        <v>353</v>
      </c>
      <c r="Q363">
        <v>1000</v>
      </c>
      <c r="Y363">
        <v>0.00153</v>
      </c>
      <c r="AA363">
        <v>161019.08</v>
      </c>
      <c r="AB363">
        <v>0</v>
      </c>
      <c r="AC363">
        <v>0</v>
      </c>
      <c r="AD363">
        <v>0</v>
      </c>
      <c r="AN363">
        <v>0</v>
      </c>
      <c r="AO363">
        <v>0</v>
      </c>
      <c r="AP363">
        <v>1</v>
      </c>
      <c r="AQ363">
        <v>1</v>
      </c>
      <c r="AR363">
        <v>1</v>
      </c>
      <c r="AT363">
        <v>0.00153</v>
      </c>
      <c r="AV363">
        <v>0</v>
      </c>
      <c r="AW363">
        <v>2</v>
      </c>
      <c r="AX363">
        <v>11182457</v>
      </c>
      <c r="AY363">
        <v>2</v>
      </c>
      <c r="AZ363">
        <v>32768</v>
      </c>
      <c r="BA363">
        <v>363</v>
      </c>
      <c r="BB363">
        <v>1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246.35919239999996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1</v>
      </c>
      <c r="BQ363">
        <v>246.35919239999996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1</v>
      </c>
    </row>
    <row r="364" spans="1:75" ht="12.75">
      <c r="A364">
        <f>ROW(Source!A81)</f>
        <v>81</v>
      </c>
      <c r="B364">
        <v>11182450</v>
      </c>
      <c r="C364">
        <v>11182442</v>
      </c>
      <c r="D364">
        <v>1459071</v>
      </c>
      <c r="E364">
        <v>1</v>
      </c>
      <c r="F364">
        <v>1</v>
      </c>
      <c r="G364">
        <v>1</v>
      </c>
      <c r="H364">
        <v>3</v>
      </c>
      <c r="I364" t="s">
        <v>372</v>
      </c>
      <c r="J364" t="s">
        <v>373</v>
      </c>
      <c r="K364" t="s">
        <v>374</v>
      </c>
      <c r="L364">
        <v>1346</v>
      </c>
      <c r="N364">
        <v>1009</v>
      </c>
      <c r="O364" t="s">
        <v>343</v>
      </c>
      <c r="P364" t="s">
        <v>343</v>
      </c>
      <c r="Q364">
        <v>1</v>
      </c>
      <c r="Y364">
        <v>0.21</v>
      </c>
      <c r="AA364">
        <v>146.06</v>
      </c>
      <c r="AB364">
        <v>0</v>
      </c>
      <c r="AC364">
        <v>0</v>
      </c>
      <c r="AD364">
        <v>0</v>
      </c>
      <c r="AN364">
        <v>0</v>
      </c>
      <c r="AO364">
        <v>0</v>
      </c>
      <c r="AP364">
        <v>1</v>
      </c>
      <c r="AQ364">
        <v>1</v>
      </c>
      <c r="AR364">
        <v>0</v>
      </c>
      <c r="AT364">
        <v>0.21</v>
      </c>
      <c r="AV364">
        <v>0</v>
      </c>
      <c r="AW364">
        <v>2</v>
      </c>
      <c r="AX364">
        <v>11182458</v>
      </c>
      <c r="AY364">
        <v>1</v>
      </c>
      <c r="AZ364">
        <v>0</v>
      </c>
      <c r="BA364">
        <v>364</v>
      </c>
      <c r="BB364">
        <v>1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30.6726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1</v>
      </c>
      <c r="BQ364">
        <v>30.6726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1</v>
      </c>
    </row>
    <row r="365" spans="1:75" ht="12.75">
      <c r="A365">
        <f>ROW(Source!A82)</f>
        <v>82</v>
      </c>
      <c r="B365">
        <v>11182460</v>
      </c>
      <c r="C365">
        <v>11182459</v>
      </c>
      <c r="D365">
        <v>121651</v>
      </c>
      <c r="E365">
        <v>1</v>
      </c>
      <c r="F365">
        <v>1</v>
      </c>
      <c r="G365">
        <v>1</v>
      </c>
      <c r="H365">
        <v>1</v>
      </c>
      <c r="I365" t="s">
        <v>323</v>
      </c>
      <c r="K365" t="s">
        <v>324</v>
      </c>
      <c r="L365">
        <v>1369</v>
      </c>
      <c r="N365">
        <v>1013</v>
      </c>
      <c r="O365" t="s">
        <v>325</v>
      </c>
      <c r="P365" t="s">
        <v>325</v>
      </c>
      <c r="Q365">
        <v>1</v>
      </c>
      <c r="Y365">
        <v>51.84</v>
      </c>
      <c r="AA365">
        <v>0</v>
      </c>
      <c r="AB365">
        <v>0</v>
      </c>
      <c r="AC365">
        <v>0</v>
      </c>
      <c r="AD365">
        <v>51.24</v>
      </c>
      <c r="AN365">
        <v>0</v>
      </c>
      <c r="AO365">
        <v>0</v>
      </c>
      <c r="AP365">
        <v>1</v>
      </c>
      <c r="AQ365">
        <v>1</v>
      </c>
      <c r="AR365">
        <v>0</v>
      </c>
      <c r="AT365">
        <v>43.2</v>
      </c>
      <c r="AU365" t="s">
        <v>126</v>
      </c>
      <c r="AV365">
        <v>1</v>
      </c>
      <c r="AW365">
        <v>2</v>
      </c>
      <c r="AX365">
        <v>11182470</v>
      </c>
      <c r="AY365">
        <v>1</v>
      </c>
      <c r="AZ365">
        <v>0</v>
      </c>
      <c r="BA365">
        <v>365</v>
      </c>
      <c r="BB365">
        <v>1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2213.568</v>
      </c>
      <c r="BN365">
        <v>43.2</v>
      </c>
      <c r="BO365">
        <v>0</v>
      </c>
      <c r="BP365">
        <v>1</v>
      </c>
      <c r="BQ365">
        <v>0</v>
      </c>
      <c r="BR365">
        <v>0</v>
      </c>
      <c r="BS365">
        <v>0</v>
      </c>
      <c r="BT365">
        <v>2656.2816000000003</v>
      </c>
      <c r="BU365">
        <v>51.84</v>
      </c>
      <c r="BV365">
        <v>0</v>
      </c>
      <c r="BW365">
        <v>1</v>
      </c>
    </row>
    <row r="366" spans="1:75" ht="12.75">
      <c r="A366">
        <f>ROW(Source!A82)</f>
        <v>82</v>
      </c>
      <c r="B366">
        <v>11182461</v>
      </c>
      <c r="C366">
        <v>11182459</v>
      </c>
      <c r="D366">
        <v>121548</v>
      </c>
      <c r="E366">
        <v>1</v>
      </c>
      <c r="F366">
        <v>1</v>
      </c>
      <c r="G366">
        <v>1</v>
      </c>
      <c r="H366">
        <v>1</v>
      </c>
      <c r="I366" t="s">
        <v>34</v>
      </c>
      <c r="K366" t="s">
        <v>326</v>
      </c>
      <c r="L366">
        <v>608254</v>
      </c>
      <c r="N366">
        <v>1013</v>
      </c>
      <c r="O366" t="s">
        <v>327</v>
      </c>
      <c r="P366" t="s">
        <v>327</v>
      </c>
      <c r="Q366">
        <v>1</v>
      </c>
      <c r="Y366">
        <v>0.096</v>
      </c>
      <c r="AA366">
        <v>0</v>
      </c>
      <c r="AB366">
        <v>0</v>
      </c>
      <c r="AC366">
        <v>0</v>
      </c>
      <c r="AD366">
        <v>0</v>
      </c>
      <c r="AN366">
        <v>0</v>
      </c>
      <c r="AO366">
        <v>0</v>
      </c>
      <c r="AP366">
        <v>1</v>
      </c>
      <c r="AQ366">
        <v>1</v>
      </c>
      <c r="AR366">
        <v>0</v>
      </c>
      <c r="AT366">
        <v>0.08</v>
      </c>
      <c r="AU366" t="s">
        <v>126</v>
      </c>
      <c r="AV366">
        <v>2</v>
      </c>
      <c r="AW366">
        <v>2</v>
      </c>
      <c r="AX366">
        <v>11182471</v>
      </c>
      <c r="AY366">
        <v>1</v>
      </c>
      <c r="AZ366">
        <v>0</v>
      </c>
      <c r="BA366">
        <v>366</v>
      </c>
      <c r="BB366">
        <v>1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0.08</v>
      </c>
      <c r="BP366">
        <v>1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0.096</v>
      </c>
      <c r="BW366">
        <v>1</v>
      </c>
    </row>
    <row r="367" spans="1:75" ht="12.75">
      <c r="A367">
        <f>ROW(Source!A82)</f>
        <v>82</v>
      </c>
      <c r="B367">
        <v>11182462</v>
      </c>
      <c r="C367">
        <v>11182459</v>
      </c>
      <c r="D367">
        <v>1466783</v>
      </c>
      <c r="E367">
        <v>1</v>
      </c>
      <c r="F367">
        <v>1</v>
      </c>
      <c r="G367">
        <v>1</v>
      </c>
      <c r="H367">
        <v>2</v>
      </c>
      <c r="I367" t="s">
        <v>328</v>
      </c>
      <c r="J367" t="s">
        <v>329</v>
      </c>
      <c r="K367" t="s">
        <v>330</v>
      </c>
      <c r="L367">
        <v>1480</v>
      </c>
      <c r="N367">
        <v>1013</v>
      </c>
      <c r="O367" t="s">
        <v>331</v>
      </c>
      <c r="P367" t="s">
        <v>332</v>
      </c>
      <c r="Q367">
        <v>1</v>
      </c>
      <c r="Y367">
        <v>0.048</v>
      </c>
      <c r="AA367">
        <v>0</v>
      </c>
      <c r="AB367">
        <v>410.67</v>
      </c>
      <c r="AC367">
        <v>66.28</v>
      </c>
      <c r="AD367">
        <v>0</v>
      </c>
      <c r="AN367">
        <v>0</v>
      </c>
      <c r="AO367">
        <v>0</v>
      </c>
      <c r="AP367">
        <v>1</v>
      </c>
      <c r="AQ367">
        <v>1</v>
      </c>
      <c r="AR367">
        <v>0</v>
      </c>
      <c r="AT367">
        <v>0.04</v>
      </c>
      <c r="AU367" t="s">
        <v>126</v>
      </c>
      <c r="AV367">
        <v>0</v>
      </c>
      <c r="AW367">
        <v>2</v>
      </c>
      <c r="AX367">
        <v>11182472</v>
      </c>
      <c r="AY367">
        <v>1</v>
      </c>
      <c r="AZ367">
        <v>0</v>
      </c>
      <c r="BA367">
        <v>367</v>
      </c>
      <c r="BB367">
        <v>1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16.4268</v>
      </c>
      <c r="BL367">
        <v>2.6512000000000002</v>
      </c>
      <c r="BM367">
        <v>0</v>
      </c>
      <c r="BN367">
        <v>0</v>
      </c>
      <c r="BO367">
        <v>0</v>
      </c>
      <c r="BP367">
        <v>1</v>
      </c>
      <c r="BQ367">
        <v>0</v>
      </c>
      <c r="BR367">
        <v>19.71216</v>
      </c>
      <c r="BS367">
        <v>3.1814400000000003</v>
      </c>
      <c r="BT367">
        <v>0</v>
      </c>
      <c r="BU367">
        <v>0</v>
      </c>
      <c r="BV367">
        <v>0</v>
      </c>
      <c r="BW367">
        <v>1</v>
      </c>
    </row>
    <row r="368" spans="1:75" ht="12.75">
      <c r="A368">
        <f>ROW(Source!A82)</f>
        <v>82</v>
      </c>
      <c r="B368">
        <v>11182463</v>
      </c>
      <c r="C368">
        <v>11182459</v>
      </c>
      <c r="D368">
        <v>1471034</v>
      </c>
      <c r="E368">
        <v>1</v>
      </c>
      <c r="F368">
        <v>1</v>
      </c>
      <c r="G368">
        <v>1</v>
      </c>
      <c r="H368">
        <v>2</v>
      </c>
      <c r="I368" t="s">
        <v>386</v>
      </c>
      <c r="J368" t="s">
        <v>355</v>
      </c>
      <c r="K368" t="s">
        <v>387</v>
      </c>
      <c r="L368">
        <v>1480</v>
      </c>
      <c r="N368">
        <v>1013</v>
      </c>
      <c r="O368" t="s">
        <v>331</v>
      </c>
      <c r="P368" t="s">
        <v>332</v>
      </c>
      <c r="Q368">
        <v>1</v>
      </c>
      <c r="Y368">
        <v>7.68</v>
      </c>
      <c r="AA368">
        <v>0</v>
      </c>
      <c r="AB368">
        <v>4.01</v>
      </c>
      <c r="AC368">
        <v>0</v>
      </c>
      <c r="AD368">
        <v>0</v>
      </c>
      <c r="AN368">
        <v>0</v>
      </c>
      <c r="AO368">
        <v>0</v>
      </c>
      <c r="AP368">
        <v>1</v>
      </c>
      <c r="AQ368">
        <v>1</v>
      </c>
      <c r="AR368">
        <v>0</v>
      </c>
      <c r="AT368">
        <v>6.4</v>
      </c>
      <c r="AU368" t="s">
        <v>126</v>
      </c>
      <c r="AV368">
        <v>0</v>
      </c>
      <c r="AW368">
        <v>2</v>
      </c>
      <c r="AX368">
        <v>11182473</v>
      </c>
      <c r="AY368">
        <v>1</v>
      </c>
      <c r="AZ368">
        <v>0</v>
      </c>
      <c r="BA368">
        <v>368</v>
      </c>
      <c r="BB368">
        <v>1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25.664</v>
      </c>
      <c r="BL368">
        <v>0</v>
      </c>
      <c r="BM368">
        <v>0</v>
      </c>
      <c r="BN368">
        <v>0</v>
      </c>
      <c r="BO368">
        <v>0</v>
      </c>
      <c r="BP368">
        <v>1</v>
      </c>
      <c r="BQ368">
        <v>0</v>
      </c>
      <c r="BR368">
        <v>30.796799999999998</v>
      </c>
      <c r="BS368">
        <v>0</v>
      </c>
      <c r="BT368">
        <v>0</v>
      </c>
      <c r="BU368">
        <v>0</v>
      </c>
      <c r="BV368">
        <v>0</v>
      </c>
      <c r="BW368">
        <v>1</v>
      </c>
    </row>
    <row r="369" spans="1:75" ht="12.75">
      <c r="A369">
        <f>ROW(Source!A82)</f>
        <v>82</v>
      </c>
      <c r="B369">
        <v>11182464</v>
      </c>
      <c r="C369">
        <v>11182459</v>
      </c>
      <c r="D369">
        <v>1471982</v>
      </c>
      <c r="E369">
        <v>1</v>
      </c>
      <c r="F369">
        <v>1</v>
      </c>
      <c r="G369">
        <v>1</v>
      </c>
      <c r="H369">
        <v>2</v>
      </c>
      <c r="I369" t="s">
        <v>337</v>
      </c>
      <c r="J369" t="s">
        <v>338</v>
      </c>
      <c r="K369" t="s">
        <v>339</v>
      </c>
      <c r="L369">
        <v>1480</v>
      </c>
      <c r="N369">
        <v>1013</v>
      </c>
      <c r="O369" t="s">
        <v>331</v>
      </c>
      <c r="P369" t="s">
        <v>332</v>
      </c>
      <c r="Q369">
        <v>1</v>
      </c>
      <c r="Y369">
        <v>0.048</v>
      </c>
      <c r="AA369">
        <v>0</v>
      </c>
      <c r="AB369">
        <v>290.01</v>
      </c>
      <c r="AC369">
        <v>104.55</v>
      </c>
      <c r="AD369">
        <v>0</v>
      </c>
      <c r="AN369">
        <v>0</v>
      </c>
      <c r="AO369">
        <v>0</v>
      </c>
      <c r="AP369">
        <v>1</v>
      </c>
      <c r="AQ369">
        <v>1</v>
      </c>
      <c r="AR369">
        <v>0</v>
      </c>
      <c r="AT369">
        <v>0.04</v>
      </c>
      <c r="AU369" t="s">
        <v>126</v>
      </c>
      <c r="AV369">
        <v>0</v>
      </c>
      <c r="AW369">
        <v>2</v>
      </c>
      <c r="AX369">
        <v>11182474</v>
      </c>
      <c r="AY369">
        <v>1</v>
      </c>
      <c r="AZ369">
        <v>0</v>
      </c>
      <c r="BA369">
        <v>369</v>
      </c>
      <c r="BB369">
        <v>1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11.6004</v>
      </c>
      <c r="BL369">
        <v>4.182</v>
      </c>
      <c r="BM369">
        <v>0</v>
      </c>
      <c r="BN369">
        <v>0</v>
      </c>
      <c r="BO369">
        <v>0</v>
      </c>
      <c r="BP369">
        <v>1</v>
      </c>
      <c r="BQ369">
        <v>0</v>
      </c>
      <c r="BR369">
        <v>13.92048</v>
      </c>
      <c r="BS369">
        <v>5.0184</v>
      </c>
      <c r="BT369">
        <v>0</v>
      </c>
      <c r="BU369">
        <v>0</v>
      </c>
      <c r="BV369">
        <v>0</v>
      </c>
      <c r="BW369">
        <v>1</v>
      </c>
    </row>
    <row r="370" spans="1:75" ht="12.75">
      <c r="A370">
        <f>ROW(Source!A82)</f>
        <v>82</v>
      </c>
      <c r="B370">
        <v>11182465</v>
      </c>
      <c r="C370">
        <v>11182459</v>
      </c>
      <c r="D370">
        <v>1403412</v>
      </c>
      <c r="E370">
        <v>1</v>
      </c>
      <c r="F370">
        <v>1</v>
      </c>
      <c r="G370">
        <v>1</v>
      </c>
      <c r="H370">
        <v>3</v>
      </c>
      <c r="I370" t="s">
        <v>492</v>
      </c>
      <c r="J370" t="s">
        <v>493</v>
      </c>
      <c r="K370" t="s">
        <v>494</v>
      </c>
      <c r="L370">
        <v>1348</v>
      </c>
      <c r="N370">
        <v>1009</v>
      </c>
      <c r="O370" t="s">
        <v>353</v>
      </c>
      <c r="P370" t="s">
        <v>353</v>
      </c>
      <c r="Q370">
        <v>1000</v>
      </c>
      <c r="Y370">
        <v>0.00016</v>
      </c>
      <c r="AA370">
        <v>74500</v>
      </c>
      <c r="AB370">
        <v>0</v>
      </c>
      <c r="AC370">
        <v>0</v>
      </c>
      <c r="AD370">
        <v>0</v>
      </c>
      <c r="AN370">
        <v>0</v>
      </c>
      <c r="AO370">
        <v>0</v>
      </c>
      <c r="AP370">
        <v>1</v>
      </c>
      <c r="AQ370">
        <v>1</v>
      </c>
      <c r="AR370">
        <v>0</v>
      </c>
      <c r="AT370">
        <v>0.00016</v>
      </c>
      <c r="AV370">
        <v>0</v>
      </c>
      <c r="AW370">
        <v>2</v>
      </c>
      <c r="AX370">
        <v>11182475</v>
      </c>
      <c r="AY370">
        <v>1</v>
      </c>
      <c r="AZ370">
        <v>0</v>
      </c>
      <c r="BA370">
        <v>370</v>
      </c>
      <c r="BB370">
        <v>1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11.92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1</v>
      </c>
      <c r="BQ370">
        <v>11.92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1</v>
      </c>
    </row>
    <row r="371" spans="1:75" ht="12.75">
      <c r="A371">
        <f>ROW(Source!A82)</f>
        <v>82</v>
      </c>
      <c r="B371">
        <v>11182466</v>
      </c>
      <c r="C371">
        <v>11182459</v>
      </c>
      <c r="D371">
        <v>1403420</v>
      </c>
      <c r="E371">
        <v>1</v>
      </c>
      <c r="F371">
        <v>1</v>
      </c>
      <c r="G371">
        <v>1</v>
      </c>
      <c r="H371">
        <v>3</v>
      </c>
      <c r="I371" t="s">
        <v>495</v>
      </c>
      <c r="J371" t="s">
        <v>496</v>
      </c>
      <c r="K371" t="s">
        <v>497</v>
      </c>
      <c r="L371">
        <v>1348</v>
      </c>
      <c r="N371">
        <v>1009</v>
      </c>
      <c r="O371" t="s">
        <v>353</v>
      </c>
      <c r="P371" t="s">
        <v>353</v>
      </c>
      <c r="Q371">
        <v>1000</v>
      </c>
      <c r="Y371">
        <v>0.0003</v>
      </c>
      <c r="AA371">
        <v>31075</v>
      </c>
      <c r="AB371">
        <v>0</v>
      </c>
      <c r="AC371">
        <v>0</v>
      </c>
      <c r="AD371">
        <v>0</v>
      </c>
      <c r="AN371">
        <v>0</v>
      </c>
      <c r="AO371">
        <v>0</v>
      </c>
      <c r="AP371">
        <v>1</v>
      </c>
      <c r="AQ371">
        <v>1</v>
      </c>
      <c r="AR371">
        <v>0</v>
      </c>
      <c r="AT371">
        <v>0.0003</v>
      </c>
      <c r="AV371">
        <v>0</v>
      </c>
      <c r="AW371">
        <v>2</v>
      </c>
      <c r="AX371">
        <v>11182476</v>
      </c>
      <c r="AY371">
        <v>1</v>
      </c>
      <c r="AZ371">
        <v>0</v>
      </c>
      <c r="BA371">
        <v>371</v>
      </c>
      <c r="BB371">
        <v>1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9.3225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1</v>
      </c>
      <c r="BQ371">
        <v>9.3225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1</v>
      </c>
    </row>
    <row r="372" spans="1:75" ht="12.75">
      <c r="A372">
        <f>ROW(Source!A82)</f>
        <v>82</v>
      </c>
      <c r="B372">
        <v>11182467</v>
      </c>
      <c r="C372">
        <v>11182459</v>
      </c>
      <c r="D372">
        <v>1405109</v>
      </c>
      <c r="E372">
        <v>1</v>
      </c>
      <c r="F372">
        <v>1</v>
      </c>
      <c r="G372">
        <v>1</v>
      </c>
      <c r="H372">
        <v>3</v>
      </c>
      <c r="I372" t="s">
        <v>357</v>
      </c>
      <c r="J372" t="s">
        <v>358</v>
      </c>
      <c r="K372" t="s">
        <v>359</v>
      </c>
      <c r="L372">
        <v>1355</v>
      </c>
      <c r="N372">
        <v>1010</v>
      </c>
      <c r="O372" t="s">
        <v>66</v>
      </c>
      <c r="P372" t="s">
        <v>66</v>
      </c>
      <c r="Q372">
        <v>100</v>
      </c>
      <c r="Y372">
        <v>1.02</v>
      </c>
      <c r="AA372">
        <v>206.3</v>
      </c>
      <c r="AB372">
        <v>0</v>
      </c>
      <c r="AC372">
        <v>0</v>
      </c>
      <c r="AD372">
        <v>0</v>
      </c>
      <c r="AN372">
        <v>2</v>
      </c>
      <c r="AO372">
        <v>0</v>
      </c>
      <c r="AP372">
        <v>1</v>
      </c>
      <c r="AQ372">
        <v>1</v>
      </c>
      <c r="AR372">
        <v>0</v>
      </c>
      <c r="AT372">
        <v>1.02</v>
      </c>
      <c r="AV372">
        <v>0</v>
      </c>
      <c r="AW372">
        <v>2</v>
      </c>
      <c r="AX372">
        <v>11182477</v>
      </c>
      <c r="AY372">
        <v>1</v>
      </c>
      <c r="AZ372">
        <v>0</v>
      </c>
      <c r="BA372">
        <v>372</v>
      </c>
      <c r="BB372">
        <v>1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210.42600000000002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1</v>
      </c>
      <c r="BQ372">
        <v>210.42600000000002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1</v>
      </c>
    </row>
    <row r="373" spans="1:75" ht="12.75">
      <c r="A373">
        <f>ROW(Source!A82)</f>
        <v>82</v>
      </c>
      <c r="B373">
        <v>11182468</v>
      </c>
      <c r="C373">
        <v>11182459</v>
      </c>
      <c r="D373">
        <v>1444211</v>
      </c>
      <c r="E373">
        <v>1</v>
      </c>
      <c r="F373">
        <v>1</v>
      </c>
      <c r="G373">
        <v>1</v>
      </c>
      <c r="H373">
        <v>3</v>
      </c>
      <c r="I373" t="s">
        <v>498</v>
      </c>
      <c r="J373" t="s">
        <v>499</v>
      </c>
      <c r="K373" t="s">
        <v>500</v>
      </c>
      <c r="L373">
        <v>1355</v>
      </c>
      <c r="N373">
        <v>1010</v>
      </c>
      <c r="O373" t="s">
        <v>66</v>
      </c>
      <c r="P373" t="s">
        <v>66</v>
      </c>
      <c r="Q373">
        <v>100</v>
      </c>
      <c r="Y373">
        <v>1.03</v>
      </c>
      <c r="AA373">
        <v>152.8</v>
      </c>
      <c r="AB373">
        <v>0</v>
      </c>
      <c r="AC373">
        <v>0</v>
      </c>
      <c r="AD373">
        <v>0</v>
      </c>
      <c r="AN373">
        <v>2</v>
      </c>
      <c r="AO373">
        <v>0</v>
      </c>
      <c r="AP373">
        <v>1</v>
      </c>
      <c r="AQ373">
        <v>1</v>
      </c>
      <c r="AR373">
        <v>0</v>
      </c>
      <c r="AT373">
        <v>1.03</v>
      </c>
      <c r="AV373">
        <v>0</v>
      </c>
      <c r="AW373">
        <v>2</v>
      </c>
      <c r="AX373">
        <v>11182478</v>
      </c>
      <c r="AY373">
        <v>1</v>
      </c>
      <c r="AZ373">
        <v>0</v>
      </c>
      <c r="BA373">
        <v>373</v>
      </c>
      <c r="BB373">
        <v>1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157.38400000000001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1</v>
      </c>
      <c r="BQ373">
        <v>157.38400000000001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1</v>
      </c>
    </row>
    <row r="374" spans="1:75" ht="12.75">
      <c r="A374">
        <f>ROW(Source!A82)</f>
        <v>82</v>
      </c>
      <c r="B374">
        <v>11182469</v>
      </c>
      <c r="C374">
        <v>11182459</v>
      </c>
      <c r="D374">
        <v>1459071</v>
      </c>
      <c r="E374">
        <v>1</v>
      </c>
      <c r="F374">
        <v>1</v>
      </c>
      <c r="G374">
        <v>1</v>
      </c>
      <c r="H374">
        <v>3</v>
      </c>
      <c r="I374" t="s">
        <v>372</v>
      </c>
      <c r="J374" t="s">
        <v>373</v>
      </c>
      <c r="K374" t="s">
        <v>374</v>
      </c>
      <c r="L374">
        <v>1346</v>
      </c>
      <c r="N374">
        <v>1009</v>
      </c>
      <c r="O374" t="s">
        <v>343</v>
      </c>
      <c r="P374" t="s">
        <v>343</v>
      </c>
      <c r="Q374">
        <v>1</v>
      </c>
      <c r="Y374">
        <v>0.11</v>
      </c>
      <c r="AA374">
        <v>146.06</v>
      </c>
      <c r="AB374">
        <v>0</v>
      </c>
      <c r="AC374">
        <v>0</v>
      </c>
      <c r="AD374">
        <v>0</v>
      </c>
      <c r="AN374">
        <v>0</v>
      </c>
      <c r="AO374">
        <v>0</v>
      </c>
      <c r="AP374">
        <v>1</v>
      </c>
      <c r="AQ374">
        <v>1</v>
      </c>
      <c r="AR374">
        <v>0</v>
      </c>
      <c r="AT374">
        <v>0.11</v>
      </c>
      <c r="AV374">
        <v>0</v>
      </c>
      <c r="AW374">
        <v>2</v>
      </c>
      <c r="AX374">
        <v>11182479</v>
      </c>
      <c r="AY374">
        <v>1</v>
      </c>
      <c r="AZ374">
        <v>0</v>
      </c>
      <c r="BA374">
        <v>374</v>
      </c>
      <c r="BB374">
        <v>1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16.0666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1</v>
      </c>
      <c r="BQ374">
        <v>16.0666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1</v>
      </c>
    </row>
    <row r="375" spans="1:75" ht="12.75">
      <c r="A375">
        <f>ROW(Source!A83)</f>
        <v>83</v>
      </c>
      <c r="B375">
        <v>11182481</v>
      </c>
      <c r="C375">
        <v>11182480</v>
      </c>
      <c r="D375">
        <v>121651</v>
      </c>
      <c r="E375">
        <v>1</v>
      </c>
      <c r="F375">
        <v>1</v>
      </c>
      <c r="G375">
        <v>1</v>
      </c>
      <c r="H375">
        <v>1</v>
      </c>
      <c r="I375" t="s">
        <v>323</v>
      </c>
      <c r="K375" t="s">
        <v>324</v>
      </c>
      <c r="L375">
        <v>1369</v>
      </c>
      <c r="N375">
        <v>1013</v>
      </c>
      <c r="O375" t="s">
        <v>325</v>
      </c>
      <c r="P375" t="s">
        <v>325</v>
      </c>
      <c r="Q375">
        <v>1</v>
      </c>
      <c r="Y375">
        <v>91.32</v>
      </c>
      <c r="AA375">
        <v>0</v>
      </c>
      <c r="AB375">
        <v>0</v>
      </c>
      <c r="AC375">
        <v>0</v>
      </c>
      <c r="AD375">
        <v>51.24</v>
      </c>
      <c r="AN375">
        <v>0</v>
      </c>
      <c r="AO375">
        <v>0</v>
      </c>
      <c r="AP375">
        <v>1</v>
      </c>
      <c r="AQ375">
        <v>1</v>
      </c>
      <c r="AR375">
        <v>0</v>
      </c>
      <c r="AT375">
        <v>76.1</v>
      </c>
      <c r="AU375" t="s">
        <v>183</v>
      </c>
      <c r="AV375">
        <v>1</v>
      </c>
      <c r="AW375">
        <v>2</v>
      </c>
      <c r="AX375">
        <v>11182492</v>
      </c>
      <c r="AY375">
        <v>1</v>
      </c>
      <c r="AZ375">
        <v>0</v>
      </c>
      <c r="BA375">
        <v>375</v>
      </c>
      <c r="BB375">
        <v>1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3899.364</v>
      </c>
      <c r="BN375">
        <v>76.1</v>
      </c>
      <c r="BO375">
        <v>0</v>
      </c>
      <c r="BP375">
        <v>1</v>
      </c>
      <c r="BQ375">
        <v>0</v>
      </c>
      <c r="BR375">
        <v>0</v>
      </c>
      <c r="BS375">
        <v>0</v>
      </c>
      <c r="BT375">
        <v>4679.2368</v>
      </c>
      <c r="BU375">
        <v>91.32</v>
      </c>
      <c r="BV375">
        <v>0</v>
      </c>
      <c r="BW375">
        <v>1</v>
      </c>
    </row>
    <row r="376" spans="1:75" ht="12.75">
      <c r="A376">
        <f>ROW(Source!A83)</f>
        <v>83</v>
      </c>
      <c r="B376">
        <v>11182482</v>
      </c>
      <c r="C376">
        <v>11182480</v>
      </c>
      <c r="D376">
        <v>121548</v>
      </c>
      <c r="E376">
        <v>1</v>
      </c>
      <c r="F376">
        <v>1</v>
      </c>
      <c r="G376">
        <v>1</v>
      </c>
      <c r="H376">
        <v>1</v>
      </c>
      <c r="I376" t="s">
        <v>34</v>
      </c>
      <c r="K376" t="s">
        <v>326</v>
      </c>
      <c r="L376">
        <v>608254</v>
      </c>
      <c r="N376">
        <v>1013</v>
      </c>
      <c r="O376" t="s">
        <v>327</v>
      </c>
      <c r="P376" t="s">
        <v>327</v>
      </c>
      <c r="Q376">
        <v>1</v>
      </c>
      <c r="Y376">
        <v>0.288</v>
      </c>
      <c r="AA376">
        <v>0</v>
      </c>
      <c r="AB376">
        <v>0</v>
      </c>
      <c r="AC376">
        <v>0</v>
      </c>
      <c r="AD376">
        <v>0</v>
      </c>
      <c r="AN376">
        <v>0</v>
      </c>
      <c r="AO376">
        <v>0</v>
      </c>
      <c r="AP376">
        <v>1</v>
      </c>
      <c r="AQ376">
        <v>1</v>
      </c>
      <c r="AR376">
        <v>0</v>
      </c>
      <c r="AT376">
        <v>0.24</v>
      </c>
      <c r="AU376" t="s">
        <v>183</v>
      </c>
      <c r="AV376">
        <v>2</v>
      </c>
      <c r="AW376">
        <v>2</v>
      </c>
      <c r="AX376">
        <v>11182493</v>
      </c>
      <c r="AY376">
        <v>1</v>
      </c>
      <c r="AZ376">
        <v>0</v>
      </c>
      <c r="BA376">
        <v>376</v>
      </c>
      <c r="BB376">
        <v>1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0.24</v>
      </c>
      <c r="BP376">
        <v>1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0.288</v>
      </c>
      <c r="BW376">
        <v>1</v>
      </c>
    </row>
    <row r="377" spans="1:75" ht="12.75">
      <c r="A377">
        <f>ROW(Source!A83)</f>
        <v>83</v>
      </c>
      <c r="B377">
        <v>11182483</v>
      </c>
      <c r="C377">
        <v>11182480</v>
      </c>
      <c r="D377">
        <v>1466783</v>
      </c>
      <c r="E377">
        <v>1</v>
      </c>
      <c r="F377">
        <v>1</v>
      </c>
      <c r="G377">
        <v>1</v>
      </c>
      <c r="H377">
        <v>2</v>
      </c>
      <c r="I377" t="s">
        <v>328</v>
      </c>
      <c r="J377" t="s">
        <v>329</v>
      </c>
      <c r="K377" t="s">
        <v>330</v>
      </c>
      <c r="L377">
        <v>1480</v>
      </c>
      <c r="N377">
        <v>1013</v>
      </c>
      <c r="O377" t="s">
        <v>331</v>
      </c>
      <c r="P377" t="s">
        <v>332</v>
      </c>
      <c r="Q377">
        <v>1</v>
      </c>
      <c r="Y377">
        <v>0.144</v>
      </c>
      <c r="AA377">
        <v>0</v>
      </c>
      <c r="AB377">
        <v>410.67</v>
      </c>
      <c r="AC377">
        <v>66.28</v>
      </c>
      <c r="AD377">
        <v>0</v>
      </c>
      <c r="AN377">
        <v>0</v>
      </c>
      <c r="AO377">
        <v>0</v>
      </c>
      <c r="AP377">
        <v>1</v>
      </c>
      <c r="AQ377">
        <v>1</v>
      </c>
      <c r="AR377">
        <v>0</v>
      </c>
      <c r="AT377">
        <v>0.12</v>
      </c>
      <c r="AU377" t="s">
        <v>183</v>
      </c>
      <c r="AV377">
        <v>0</v>
      </c>
      <c r="AW377">
        <v>2</v>
      </c>
      <c r="AX377">
        <v>11182494</v>
      </c>
      <c r="AY377">
        <v>1</v>
      </c>
      <c r="AZ377">
        <v>0</v>
      </c>
      <c r="BA377">
        <v>377</v>
      </c>
      <c r="BB377">
        <v>1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49.2804</v>
      </c>
      <c r="BL377">
        <v>7.9536</v>
      </c>
      <c r="BM377">
        <v>0</v>
      </c>
      <c r="BN377">
        <v>0</v>
      </c>
      <c r="BO377">
        <v>0</v>
      </c>
      <c r="BP377">
        <v>1</v>
      </c>
      <c r="BQ377">
        <v>0</v>
      </c>
      <c r="BR377">
        <v>59.13648</v>
      </c>
      <c r="BS377">
        <v>9.544319999999999</v>
      </c>
      <c r="BT377">
        <v>0</v>
      </c>
      <c r="BU377">
        <v>0</v>
      </c>
      <c r="BV377">
        <v>0</v>
      </c>
      <c r="BW377">
        <v>1</v>
      </c>
    </row>
    <row r="378" spans="1:75" ht="12.75">
      <c r="A378">
        <f>ROW(Source!A83)</f>
        <v>83</v>
      </c>
      <c r="B378">
        <v>11182484</v>
      </c>
      <c r="C378">
        <v>11182480</v>
      </c>
      <c r="D378">
        <v>1467385</v>
      </c>
      <c r="E378">
        <v>1</v>
      </c>
      <c r="F378">
        <v>1</v>
      </c>
      <c r="G378">
        <v>1</v>
      </c>
      <c r="H378">
        <v>2</v>
      </c>
      <c r="I378" t="s">
        <v>333</v>
      </c>
      <c r="J378" t="s">
        <v>334</v>
      </c>
      <c r="K378" t="s">
        <v>335</v>
      </c>
      <c r="L378">
        <v>1368</v>
      </c>
      <c r="N378">
        <v>1011</v>
      </c>
      <c r="O378" t="s">
        <v>336</v>
      </c>
      <c r="P378" t="s">
        <v>336</v>
      </c>
      <c r="Q378">
        <v>1</v>
      </c>
      <c r="Y378">
        <v>5.568</v>
      </c>
      <c r="AA378">
        <v>0</v>
      </c>
      <c r="AB378">
        <v>15.45</v>
      </c>
      <c r="AC378">
        <v>0</v>
      </c>
      <c r="AD378">
        <v>0</v>
      </c>
      <c r="AN378">
        <v>0</v>
      </c>
      <c r="AO378">
        <v>0</v>
      </c>
      <c r="AP378">
        <v>1</v>
      </c>
      <c r="AQ378">
        <v>1</v>
      </c>
      <c r="AR378">
        <v>0</v>
      </c>
      <c r="AT378">
        <v>4.64</v>
      </c>
      <c r="AU378" t="s">
        <v>183</v>
      </c>
      <c r="AV378">
        <v>0</v>
      </c>
      <c r="AW378">
        <v>2</v>
      </c>
      <c r="AX378">
        <v>11182495</v>
      </c>
      <c r="AY378">
        <v>1</v>
      </c>
      <c r="AZ378">
        <v>0</v>
      </c>
      <c r="BA378">
        <v>378</v>
      </c>
      <c r="BB378">
        <v>1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71.68799999999999</v>
      </c>
      <c r="BL378">
        <v>0</v>
      </c>
      <c r="BM378">
        <v>0</v>
      </c>
      <c r="BN378">
        <v>0</v>
      </c>
      <c r="BO378">
        <v>0</v>
      </c>
      <c r="BP378">
        <v>1</v>
      </c>
      <c r="BQ378">
        <v>0</v>
      </c>
      <c r="BR378">
        <v>86.0256</v>
      </c>
      <c r="BS378">
        <v>0</v>
      </c>
      <c r="BT378">
        <v>0</v>
      </c>
      <c r="BU378">
        <v>0</v>
      </c>
      <c r="BV378">
        <v>0</v>
      </c>
      <c r="BW378">
        <v>1</v>
      </c>
    </row>
    <row r="379" spans="1:75" ht="12.75">
      <c r="A379">
        <f>ROW(Source!A83)</f>
        <v>83</v>
      </c>
      <c r="B379">
        <v>11182485</v>
      </c>
      <c r="C379">
        <v>11182480</v>
      </c>
      <c r="D379">
        <v>1471982</v>
      </c>
      <c r="E379">
        <v>1</v>
      </c>
      <c r="F379">
        <v>1</v>
      </c>
      <c r="G379">
        <v>1</v>
      </c>
      <c r="H379">
        <v>2</v>
      </c>
      <c r="I379" t="s">
        <v>337</v>
      </c>
      <c r="J379" t="s">
        <v>338</v>
      </c>
      <c r="K379" t="s">
        <v>339</v>
      </c>
      <c r="L379">
        <v>1480</v>
      </c>
      <c r="N379">
        <v>1013</v>
      </c>
      <c r="O379" t="s">
        <v>331</v>
      </c>
      <c r="P379" t="s">
        <v>332</v>
      </c>
      <c r="Q379">
        <v>1</v>
      </c>
      <c r="Y379">
        <v>0.144</v>
      </c>
      <c r="AA379">
        <v>0</v>
      </c>
      <c r="AB379">
        <v>290.01</v>
      </c>
      <c r="AC379">
        <v>104.55</v>
      </c>
      <c r="AD379">
        <v>0</v>
      </c>
      <c r="AN379">
        <v>0</v>
      </c>
      <c r="AO379">
        <v>0</v>
      </c>
      <c r="AP379">
        <v>1</v>
      </c>
      <c r="AQ379">
        <v>1</v>
      </c>
      <c r="AR379">
        <v>0</v>
      </c>
      <c r="AT379">
        <v>0.12</v>
      </c>
      <c r="AU379" t="s">
        <v>183</v>
      </c>
      <c r="AV379">
        <v>0</v>
      </c>
      <c r="AW379">
        <v>2</v>
      </c>
      <c r="AX379">
        <v>11182496</v>
      </c>
      <c r="AY379">
        <v>1</v>
      </c>
      <c r="AZ379">
        <v>0</v>
      </c>
      <c r="BA379">
        <v>379</v>
      </c>
      <c r="BB379">
        <v>1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34.801199999999994</v>
      </c>
      <c r="BL379">
        <v>12.546</v>
      </c>
      <c r="BM379">
        <v>0</v>
      </c>
      <c r="BN379">
        <v>0</v>
      </c>
      <c r="BO379">
        <v>0</v>
      </c>
      <c r="BP379">
        <v>1</v>
      </c>
      <c r="BQ379">
        <v>0</v>
      </c>
      <c r="BR379">
        <v>41.76143999999999</v>
      </c>
      <c r="BS379">
        <v>15.0552</v>
      </c>
      <c r="BT379">
        <v>0</v>
      </c>
      <c r="BU379">
        <v>0</v>
      </c>
      <c r="BV379">
        <v>0</v>
      </c>
      <c r="BW379">
        <v>1</v>
      </c>
    </row>
    <row r="380" spans="1:75" ht="12.75">
      <c r="A380">
        <f>ROW(Source!A83)</f>
        <v>83</v>
      </c>
      <c r="B380">
        <v>11182486</v>
      </c>
      <c r="C380">
        <v>11182480</v>
      </c>
      <c r="D380">
        <v>1404070</v>
      </c>
      <c r="E380">
        <v>1</v>
      </c>
      <c r="F380">
        <v>1</v>
      </c>
      <c r="G380">
        <v>1</v>
      </c>
      <c r="H380">
        <v>3</v>
      </c>
      <c r="I380" t="s">
        <v>435</v>
      </c>
      <c r="J380" t="s">
        <v>436</v>
      </c>
      <c r="K380" t="s">
        <v>437</v>
      </c>
      <c r="L380">
        <v>1348</v>
      </c>
      <c r="N380">
        <v>1009</v>
      </c>
      <c r="O380" t="s">
        <v>353</v>
      </c>
      <c r="P380" t="s">
        <v>353</v>
      </c>
      <c r="Q380">
        <v>1000</v>
      </c>
      <c r="Y380">
        <v>0.014</v>
      </c>
      <c r="AA380">
        <v>15000</v>
      </c>
      <c r="AB380">
        <v>0</v>
      </c>
      <c r="AC380">
        <v>0</v>
      </c>
      <c r="AD380">
        <v>0</v>
      </c>
      <c r="AN380">
        <v>0</v>
      </c>
      <c r="AO380">
        <v>0</v>
      </c>
      <c r="AP380">
        <v>1</v>
      </c>
      <c r="AQ380">
        <v>1</v>
      </c>
      <c r="AR380">
        <v>0</v>
      </c>
      <c r="AT380">
        <v>0.014</v>
      </c>
      <c r="AV380">
        <v>0</v>
      </c>
      <c r="AW380">
        <v>2</v>
      </c>
      <c r="AX380">
        <v>11182497</v>
      </c>
      <c r="AY380">
        <v>1</v>
      </c>
      <c r="AZ380">
        <v>0</v>
      </c>
      <c r="BA380">
        <v>380</v>
      </c>
      <c r="BB380">
        <v>1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210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1</v>
      </c>
      <c r="BQ380">
        <v>210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1</v>
      </c>
    </row>
    <row r="381" spans="1:75" ht="12.75">
      <c r="A381">
        <f>ROW(Source!A83)</f>
        <v>83</v>
      </c>
      <c r="B381">
        <v>11182487</v>
      </c>
      <c r="C381">
        <v>11182480</v>
      </c>
      <c r="D381">
        <v>1404120</v>
      </c>
      <c r="E381">
        <v>1</v>
      </c>
      <c r="F381">
        <v>1</v>
      </c>
      <c r="G381">
        <v>1</v>
      </c>
      <c r="H381">
        <v>3</v>
      </c>
      <c r="I381" t="s">
        <v>501</v>
      </c>
      <c r="J381" t="s">
        <v>502</v>
      </c>
      <c r="K381" t="s">
        <v>503</v>
      </c>
      <c r="L381">
        <v>1348</v>
      </c>
      <c r="N381">
        <v>1009</v>
      </c>
      <c r="O381" t="s">
        <v>353</v>
      </c>
      <c r="P381" t="s">
        <v>353</v>
      </c>
      <c r="Q381">
        <v>1000</v>
      </c>
      <c r="Y381">
        <v>0.0027</v>
      </c>
      <c r="AA381">
        <v>46879.8</v>
      </c>
      <c r="AB381">
        <v>0</v>
      </c>
      <c r="AC381">
        <v>0</v>
      </c>
      <c r="AD381">
        <v>0</v>
      </c>
      <c r="AN381">
        <v>0</v>
      </c>
      <c r="AO381">
        <v>0</v>
      </c>
      <c r="AP381">
        <v>1</v>
      </c>
      <c r="AQ381">
        <v>1</v>
      </c>
      <c r="AR381">
        <v>0</v>
      </c>
      <c r="AT381">
        <v>0.0027</v>
      </c>
      <c r="AV381">
        <v>0</v>
      </c>
      <c r="AW381">
        <v>2</v>
      </c>
      <c r="AX381">
        <v>11182498</v>
      </c>
      <c r="AY381">
        <v>1</v>
      </c>
      <c r="AZ381">
        <v>0</v>
      </c>
      <c r="BA381">
        <v>381</v>
      </c>
      <c r="BB381">
        <v>1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126.57546000000002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1</v>
      </c>
      <c r="BQ381">
        <v>126.57546000000002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1</v>
      </c>
    </row>
    <row r="382" spans="1:75" ht="12.75">
      <c r="A382">
        <f>ROW(Source!A83)</f>
        <v>83</v>
      </c>
      <c r="B382">
        <v>11182488</v>
      </c>
      <c r="C382">
        <v>11182480</v>
      </c>
      <c r="D382">
        <v>1404368</v>
      </c>
      <c r="E382">
        <v>1</v>
      </c>
      <c r="F382">
        <v>1</v>
      </c>
      <c r="G382">
        <v>1</v>
      </c>
      <c r="H382">
        <v>3</v>
      </c>
      <c r="I382" t="s">
        <v>340</v>
      </c>
      <c r="J382" t="s">
        <v>341</v>
      </c>
      <c r="K382" t="s">
        <v>342</v>
      </c>
      <c r="L382">
        <v>1346</v>
      </c>
      <c r="N382">
        <v>1009</v>
      </c>
      <c r="O382" t="s">
        <v>343</v>
      </c>
      <c r="P382" t="s">
        <v>343</v>
      </c>
      <c r="Q382">
        <v>1</v>
      </c>
      <c r="Y382">
        <v>0.024</v>
      </c>
      <c r="AA382">
        <v>40.04</v>
      </c>
      <c r="AB382">
        <v>0</v>
      </c>
      <c r="AC382">
        <v>0</v>
      </c>
      <c r="AD382">
        <v>0</v>
      </c>
      <c r="AN382">
        <v>0</v>
      </c>
      <c r="AO382">
        <v>0</v>
      </c>
      <c r="AP382">
        <v>1</v>
      </c>
      <c r="AQ382">
        <v>1</v>
      </c>
      <c r="AR382">
        <v>0</v>
      </c>
      <c r="AT382">
        <v>0.024</v>
      </c>
      <c r="AV382">
        <v>0</v>
      </c>
      <c r="AW382">
        <v>2</v>
      </c>
      <c r="AX382">
        <v>11182499</v>
      </c>
      <c r="AY382">
        <v>1</v>
      </c>
      <c r="AZ382">
        <v>0</v>
      </c>
      <c r="BA382">
        <v>382</v>
      </c>
      <c r="BB382">
        <v>1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0.96096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1</v>
      </c>
      <c r="BQ382">
        <v>0.96096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1</v>
      </c>
    </row>
    <row r="383" spans="1:75" ht="12.75">
      <c r="A383">
        <f>ROW(Source!A83)</f>
        <v>83</v>
      </c>
      <c r="B383">
        <v>11182489</v>
      </c>
      <c r="C383">
        <v>11182480</v>
      </c>
      <c r="D383">
        <v>1404489</v>
      </c>
      <c r="E383">
        <v>1</v>
      </c>
      <c r="F383">
        <v>1</v>
      </c>
      <c r="G383">
        <v>1</v>
      </c>
      <c r="H383">
        <v>3</v>
      </c>
      <c r="I383" t="s">
        <v>344</v>
      </c>
      <c r="J383" t="s">
        <v>345</v>
      </c>
      <c r="K383" t="s">
        <v>346</v>
      </c>
      <c r="L383">
        <v>1346</v>
      </c>
      <c r="N383">
        <v>1009</v>
      </c>
      <c r="O383" t="s">
        <v>343</v>
      </c>
      <c r="P383" t="s">
        <v>343</v>
      </c>
      <c r="Q383">
        <v>1</v>
      </c>
      <c r="Y383">
        <v>2.73</v>
      </c>
      <c r="AA383">
        <v>22.6</v>
      </c>
      <c r="AB383">
        <v>0</v>
      </c>
      <c r="AC383">
        <v>0</v>
      </c>
      <c r="AD383">
        <v>0</v>
      </c>
      <c r="AN383">
        <v>0</v>
      </c>
      <c r="AO383">
        <v>0</v>
      </c>
      <c r="AP383">
        <v>1</v>
      </c>
      <c r="AQ383">
        <v>1</v>
      </c>
      <c r="AR383">
        <v>0</v>
      </c>
      <c r="AT383">
        <v>2.73</v>
      </c>
      <c r="AV383">
        <v>0</v>
      </c>
      <c r="AW383">
        <v>2</v>
      </c>
      <c r="AX383">
        <v>11182500</v>
      </c>
      <c r="AY383">
        <v>1</v>
      </c>
      <c r="AZ383">
        <v>0</v>
      </c>
      <c r="BA383">
        <v>383</v>
      </c>
      <c r="BB383">
        <v>1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61.698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1</v>
      </c>
      <c r="BQ383">
        <v>61.698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1</v>
      </c>
    </row>
    <row r="384" spans="1:75" ht="12.75">
      <c r="A384">
        <f>ROW(Source!A83)</f>
        <v>83</v>
      </c>
      <c r="B384">
        <v>11182490</v>
      </c>
      <c r="C384">
        <v>11182480</v>
      </c>
      <c r="D384">
        <v>1405092</v>
      </c>
      <c r="E384">
        <v>1</v>
      </c>
      <c r="F384">
        <v>1</v>
      </c>
      <c r="G384">
        <v>1</v>
      </c>
      <c r="H384">
        <v>3</v>
      </c>
      <c r="I384" t="s">
        <v>394</v>
      </c>
      <c r="J384" t="s">
        <v>395</v>
      </c>
      <c r="K384" t="s">
        <v>396</v>
      </c>
      <c r="L384">
        <v>1358</v>
      </c>
      <c r="N384">
        <v>1010</v>
      </c>
      <c r="O384" t="s">
        <v>230</v>
      </c>
      <c r="P384" t="s">
        <v>230</v>
      </c>
      <c r="Q384">
        <v>10</v>
      </c>
      <c r="Y384">
        <v>9.76</v>
      </c>
      <c r="AA384">
        <v>10</v>
      </c>
      <c r="AB384">
        <v>0</v>
      </c>
      <c r="AC384">
        <v>0</v>
      </c>
      <c r="AD384">
        <v>0</v>
      </c>
      <c r="AN384">
        <v>2</v>
      </c>
      <c r="AO384">
        <v>0</v>
      </c>
      <c r="AP384">
        <v>1</v>
      </c>
      <c r="AQ384">
        <v>1</v>
      </c>
      <c r="AR384">
        <v>0</v>
      </c>
      <c r="AT384">
        <v>9.76</v>
      </c>
      <c r="AV384">
        <v>0</v>
      </c>
      <c r="AW384">
        <v>2</v>
      </c>
      <c r="AX384">
        <v>11182501</v>
      </c>
      <c r="AY384">
        <v>1</v>
      </c>
      <c r="AZ384">
        <v>0</v>
      </c>
      <c r="BA384">
        <v>384</v>
      </c>
      <c r="BB384">
        <v>1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97.6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1</v>
      </c>
      <c r="BQ384">
        <v>97.6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1</v>
      </c>
    </row>
    <row r="385" spans="1:75" ht="12.75">
      <c r="A385">
        <f>ROW(Source!A83)</f>
        <v>83</v>
      </c>
      <c r="B385">
        <v>11182491</v>
      </c>
      <c r="C385">
        <v>11182480</v>
      </c>
      <c r="D385">
        <v>1405125</v>
      </c>
      <c r="E385">
        <v>1</v>
      </c>
      <c r="F385">
        <v>1</v>
      </c>
      <c r="G385">
        <v>1</v>
      </c>
      <c r="H385">
        <v>3</v>
      </c>
      <c r="I385" t="s">
        <v>397</v>
      </c>
      <c r="J385" t="s">
        <v>398</v>
      </c>
      <c r="K385" t="s">
        <v>399</v>
      </c>
      <c r="L385">
        <v>1358</v>
      </c>
      <c r="N385">
        <v>1010</v>
      </c>
      <c r="O385" t="s">
        <v>230</v>
      </c>
      <c r="P385" t="s">
        <v>230</v>
      </c>
      <c r="Q385">
        <v>10</v>
      </c>
      <c r="Y385">
        <v>9.76</v>
      </c>
      <c r="AA385">
        <v>8</v>
      </c>
      <c r="AB385">
        <v>0</v>
      </c>
      <c r="AC385">
        <v>0</v>
      </c>
      <c r="AD385">
        <v>0</v>
      </c>
      <c r="AN385">
        <v>2</v>
      </c>
      <c r="AO385">
        <v>0</v>
      </c>
      <c r="AP385">
        <v>1</v>
      </c>
      <c r="AQ385">
        <v>1</v>
      </c>
      <c r="AR385">
        <v>0</v>
      </c>
      <c r="AT385">
        <v>9.76</v>
      </c>
      <c r="AV385">
        <v>0</v>
      </c>
      <c r="AW385">
        <v>2</v>
      </c>
      <c r="AX385">
        <v>11182502</v>
      </c>
      <c r="AY385">
        <v>1</v>
      </c>
      <c r="AZ385">
        <v>0</v>
      </c>
      <c r="BA385">
        <v>385</v>
      </c>
      <c r="BB385">
        <v>1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78.08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1</v>
      </c>
      <c r="BQ385">
        <v>78.08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1</v>
      </c>
    </row>
    <row r="386" spans="1:75" ht="12.75">
      <c r="A386">
        <f>ROW(Source!A84)</f>
        <v>84</v>
      </c>
      <c r="B386">
        <v>11182504</v>
      </c>
      <c r="C386">
        <v>11182503</v>
      </c>
      <c r="D386">
        <v>121651</v>
      </c>
      <c r="E386">
        <v>1</v>
      </c>
      <c r="F386">
        <v>1</v>
      </c>
      <c r="G386">
        <v>1</v>
      </c>
      <c r="H386">
        <v>1</v>
      </c>
      <c r="I386" t="s">
        <v>323</v>
      </c>
      <c r="K386" t="s">
        <v>324</v>
      </c>
      <c r="L386">
        <v>1369</v>
      </c>
      <c r="N386">
        <v>1013</v>
      </c>
      <c r="O386" t="s">
        <v>325</v>
      </c>
      <c r="P386" t="s">
        <v>325</v>
      </c>
      <c r="Q386">
        <v>1</v>
      </c>
      <c r="Y386">
        <v>47.4</v>
      </c>
      <c r="AA386">
        <v>0</v>
      </c>
      <c r="AB386">
        <v>0</v>
      </c>
      <c r="AC386">
        <v>0</v>
      </c>
      <c r="AD386">
        <v>51.24</v>
      </c>
      <c r="AN386">
        <v>0</v>
      </c>
      <c r="AO386">
        <v>0</v>
      </c>
      <c r="AP386">
        <v>1</v>
      </c>
      <c r="AQ386">
        <v>1</v>
      </c>
      <c r="AR386">
        <v>0</v>
      </c>
      <c r="AT386">
        <v>39.5</v>
      </c>
      <c r="AU386" t="s">
        <v>183</v>
      </c>
      <c r="AV386">
        <v>1</v>
      </c>
      <c r="AW386">
        <v>2</v>
      </c>
      <c r="AX386">
        <v>11182514</v>
      </c>
      <c r="AY386">
        <v>1</v>
      </c>
      <c r="AZ386">
        <v>0</v>
      </c>
      <c r="BA386">
        <v>386</v>
      </c>
      <c r="BB386">
        <v>1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2023.98</v>
      </c>
      <c r="BN386">
        <v>39.5</v>
      </c>
      <c r="BO386">
        <v>0</v>
      </c>
      <c r="BP386">
        <v>1</v>
      </c>
      <c r="BQ386">
        <v>0</v>
      </c>
      <c r="BR386">
        <v>0</v>
      </c>
      <c r="BS386">
        <v>0</v>
      </c>
      <c r="BT386">
        <v>2428.776</v>
      </c>
      <c r="BU386">
        <v>47.4</v>
      </c>
      <c r="BV386">
        <v>0</v>
      </c>
      <c r="BW386">
        <v>1</v>
      </c>
    </row>
    <row r="387" spans="1:75" ht="12.75">
      <c r="A387">
        <f>ROW(Source!A84)</f>
        <v>84</v>
      </c>
      <c r="B387">
        <v>11182505</v>
      </c>
      <c r="C387">
        <v>11182503</v>
      </c>
      <c r="D387">
        <v>121548</v>
      </c>
      <c r="E387">
        <v>1</v>
      </c>
      <c r="F387">
        <v>1</v>
      </c>
      <c r="G387">
        <v>1</v>
      </c>
      <c r="H387">
        <v>1</v>
      </c>
      <c r="I387" t="s">
        <v>34</v>
      </c>
      <c r="K387" t="s">
        <v>326</v>
      </c>
      <c r="L387">
        <v>608254</v>
      </c>
      <c r="N387">
        <v>1013</v>
      </c>
      <c r="O387" t="s">
        <v>327</v>
      </c>
      <c r="P387" t="s">
        <v>327</v>
      </c>
      <c r="Q387">
        <v>1</v>
      </c>
      <c r="Y387">
        <v>0.072</v>
      </c>
      <c r="AA387">
        <v>0</v>
      </c>
      <c r="AB387">
        <v>0</v>
      </c>
      <c r="AC387">
        <v>0</v>
      </c>
      <c r="AD387">
        <v>0</v>
      </c>
      <c r="AN387">
        <v>0</v>
      </c>
      <c r="AO387">
        <v>0</v>
      </c>
      <c r="AP387">
        <v>1</v>
      </c>
      <c r="AQ387">
        <v>1</v>
      </c>
      <c r="AR387">
        <v>0</v>
      </c>
      <c r="AT387">
        <v>0.06</v>
      </c>
      <c r="AU387" t="s">
        <v>183</v>
      </c>
      <c r="AV387">
        <v>2</v>
      </c>
      <c r="AW387">
        <v>2</v>
      </c>
      <c r="AX387">
        <v>11182515</v>
      </c>
      <c r="AY387">
        <v>1</v>
      </c>
      <c r="AZ387">
        <v>0</v>
      </c>
      <c r="BA387">
        <v>387</v>
      </c>
      <c r="BB387">
        <v>1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0.06</v>
      </c>
      <c r="BP387">
        <v>1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0.072</v>
      </c>
      <c r="BW387">
        <v>1</v>
      </c>
    </row>
    <row r="388" spans="1:75" ht="12.75">
      <c r="A388">
        <f>ROW(Source!A84)</f>
        <v>84</v>
      </c>
      <c r="B388">
        <v>11182506</v>
      </c>
      <c r="C388">
        <v>11182503</v>
      </c>
      <c r="D388">
        <v>1466783</v>
      </c>
      <c r="E388">
        <v>1</v>
      </c>
      <c r="F388">
        <v>1</v>
      </c>
      <c r="G388">
        <v>1</v>
      </c>
      <c r="H388">
        <v>2</v>
      </c>
      <c r="I388" t="s">
        <v>328</v>
      </c>
      <c r="J388" t="s">
        <v>329</v>
      </c>
      <c r="K388" t="s">
        <v>330</v>
      </c>
      <c r="L388">
        <v>1480</v>
      </c>
      <c r="N388">
        <v>1013</v>
      </c>
      <c r="O388" t="s">
        <v>331</v>
      </c>
      <c r="P388" t="s">
        <v>332</v>
      </c>
      <c r="Q388">
        <v>1</v>
      </c>
      <c r="Y388">
        <v>0.036</v>
      </c>
      <c r="AA388">
        <v>0</v>
      </c>
      <c r="AB388">
        <v>410.67</v>
      </c>
      <c r="AC388">
        <v>66.28</v>
      </c>
      <c r="AD388">
        <v>0</v>
      </c>
      <c r="AN388">
        <v>0</v>
      </c>
      <c r="AO388">
        <v>0</v>
      </c>
      <c r="AP388">
        <v>1</v>
      </c>
      <c r="AQ388">
        <v>1</v>
      </c>
      <c r="AR388">
        <v>0</v>
      </c>
      <c r="AT388">
        <v>0.03</v>
      </c>
      <c r="AU388" t="s">
        <v>183</v>
      </c>
      <c r="AV388">
        <v>0</v>
      </c>
      <c r="AW388">
        <v>2</v>
      </c>
      <c r="AX388">
        <v>11182516</v>
      </c>
      <c r="AY388">
        <v>1</v>
      </c>
      <c r="AZ388">
        <v>0</v>
      </c>
      <c r="BA388">
        <v>388</v>
      </c>
      <c r="BB388">
        <v>1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12.3201</v>
      </c>
      <c r="BL388">
        <v>1.9884</v>
      </c>
      <c r="BM388">
        <v>0</v>
      </c>
      <c r="BN388">
        <v>0</v>
      </c>
      <c r="BO388">
        <v>0</v>
      </c>
      <c r="BP388">
        <v>1</v>
      </c>
      <c r="BQ388">
        <v>0</v>
      </c>
      <c r="BR388">
        <v>14.78412</v>
      </c>
      <c r="BS388">
        <v>2.3860799999999998</v>
      </c>
      <c r="BT388">
        <v>0</v>
      </c>
      <c r="BU388">
        <v>0</v>
      </c>
      <c r="BV388">
        <v>0</v>
      </c>
      <c r="BW388">
        <v>1</v>
      </c>
    </row>
    <row r="389" spans="1:75" ht="12.75">
      <c r="A389">
        <f>ROW(Source!A84)</f>
        <v>84</v>
      </c>
      <c r="B389">
        <v>11182507</v>
      </c>
      <c r="C389">
        <v>11182503</v>
      </c>
      <c r="D389">
        <v>1471034</v>
      </c>
      <c r="E389">
        <v>1</v>
      </c>
      <c r="F389">
        <v>1</v>
      </c>
      <c r="G389">
        <v>1</v>
      </c>
      <c r="H389">
        <v>2</v>
      </c>
      <c r="I389" t="s">
        <v>386</v>
      </c>
      <c r="J389" t="s">
        <v>355</v>
      </c>
      <c r="K389" t="s">
        <v>387</v>
      </c>
      <c r="L389">
        <v>1480</v>
      </c>
      <c r="N389">
        <v>1013</v>
      </c>
      <c r="O389" t="s">
        <v>331</v>
      </c>
      <c r="P389" t="s">
        <v>332</v>
      </c>
      <c r="Q389">
        <v>1</v>
      </c>
      <c r="Y389">
        <v>7.68</v>
      </c>
      <c r="AA389">
        <v>0</v>
      </c>
      <c r="AB389">
        <v>4.01</v>
      </c>
      <c r="AC389">
        <v>0</v>
      </c>
      <c r="AD389">
        <v>0</v>
      </c>
      <c r="AN389">
        <v>0</v>
      </c>
      <c r="AO389">
        <v>0</v>
      </c>
      <c r="AP389">
        <v>1</v>
      </c>
      <c r="AQ389">
        <v>1</v>
      </c>
      <c r="AR389">
        <v>0</v>
      </c>
      <c r="AT389">
        <v>6.4</v>
      </c>
      <c r="AU389" t="s">
        <v>183</v>
      </c>
      <c r="AV389">
        <v>0</v>
      </c>
      <c r="AW389">
        <v>2</v>
      </c>
      <c r="AX389">
        <v>11182517</v>
      </c>
      <c r="AY389">
        <v>1</v>
      </c>
      <c r="AZ389">
        <v>0</v>
      </c>
      <c r="BA389">
        <v>389</v>
      </c>
      <c r="BB389">
        <v>1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25.664</v>
      </c>
      <c r="BL389">
        <v>0</v>
      </c>
      <c r="BM389">
        <v>0</v>
      </c>
      <c r="BN389">
        <v>0</v>
      </c>
      <c r="BO389">
        <v>0</v>
      </c>
      <c r="BP389">
        <v>1</v>
      </c>
      <c r="BQ389">
        <v>0</v>
      </c>
      <c r="BR389">
        <v>30.796799999999998</v>
      </c>
      <c r="BS389">
        <v>0</v>
      </c>
      <c r="BT389">
        <v>0</v>
      </c>
      <c r="BU389">
        <v>0</v>
      </c>
      <c r="BV389">
        <v>0</v>
      </c>
      <c r="BW389">
        <v>1</v>
      </c>
    </row>
    <row r="390" spans="1:75" ht="12.75">
      <c r="A390">
        <f>ROW(Source!A84)</f>
        <v>84</v>
      </c>
      <c r="B390">
        <v>11182508</v>
      </c>
      <c r="C390">
        <v>11182503</v>
      </c>
      <c r="D390">
        <v>1471982</v>
      </c>
      <c r="E390">
        <v>1</v>
      </c>
      <c r="F390">
        <v>1</v>
      </c>
      <c r="G390">
        <v>1</v>
      </c>
      <c r="H390">
        <v>2</v>
      </c>
      <c r="I390" t="s">
        <v>337</v>
      </c>
      <c r="J390" t="s">
        <v>338</v>
      </c>
      <c r="K390" t="s">
        <v>339</v>
      </c>
      <c r="L390">
        <v>1480</v>
      </c>
      <c r="N390">
        <v>1013</v>
      </c>
      <c r="O390" t="s">
        <v>331</v>
      </c>
      <c r="P390" t="s">
        <v>332</v>
      </c>
      <c r="Q390">
        <v>1</v>
      </c>
      <c r="Y390">
        <v>0.036</v>
      </c>
      <c r="AA390">
        <v>0</v>
      </c>
      <c r="AB390">
        <v>290.01</v>
      </c>
      <c r="AC390">
        <v>104.55</v>
      </c>
      <c r="AD390">
        <v>0</v>
      </c>
      <c r="AN390">
        <v>0</v>
      </c>
      <c r="AO390">
        <v>0</v>
      </c>
      <c r="AP390">
        <v>1</v>
      </c>
      <c r="AQ390">
        <v>1</v>
      </c>
      <c r="AR390">
        <v>0</v>
      </c>
      <c r="AT390">
        <v>0.03</v>
      </c>
      <c r="AU390" t="s">
        <v>183</v>
      </c>
      <c r="AV390">
        <v>0</v>
      </c>
      <c r="AW390">
        <v>2</v>
      </c>
      <c r="AX390">
        <v>11182518</v>
      </c>
      <c r="AY390">
        <v>1</v>
      </c>
      <c r="AZ390">
        <v>0</v>
      </c>
      <c r="BA390">
        <v>390</v>
      </c>
      <c r="BB390">
        <v>1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8.700299999999999</v>
      </c>
      <c r="BL390">
        <v>3.1365</v>
      </c>
      <c r="BM390">
        <v>0</v>
      </c>
      <c r="BN390">
        <v>0</v>
      </c>
      <c r="BO390">
        <v>0</v>
      </c>
      <c r="BP390">
        <v>1</v>
      </c>
      <c r="BQ390">
        <v>0</v>
      </c>
      <c r="BR390">
        <v>10.440359999999998</v>
      </c>
      <c r="BS390">
        <v>3.7638</v>
      </c>
      <c r="BT390">
        <v>0</v>
      </c>
      <c r="BU390">
        <v>0</v>
      </c>
      <c r="BV390">
        <v>0</v>
      </c>
      <c r="BW390">
        <v>1</v>
      </c>
    </row>
    <row r="391" spans="1:75" ht="12.75">
      <c r="A391">
        <f>ROW(Source!A84)</f>
        <v>84</v>
      </c>
      <c r="B391">
        <v>11182509</v>
      </c>
      <c r="C391">
        <v>11182503</v>
      </c>
      <c r="D391">
        <v>1403412</v>
      </c>
      <c r="E391">
        <v>1</v>
      </c>
      <c r="F391">
        <v>1</v>
      </c>
      <c r="G391">
        <v>1</v>
      </c>
      <c r="H391">
        <v>3</v>
      </c>
      <c r="I391" t="s">
        <v>492</v>
      </c>
      <c r="J391" t="s">
        <v>493</v>
      </c>
      <c r="K391" t="s">
        <v>494</v>
      </c>
      <c r="L391">
        <v>1348</v>
      </c>
      <c r="N391">
        <v>1009</v>
      </c>
      <c r="O391" t="s">
        <v>353</v>
      </c>
      <c r="P391" t="s">
        <v>353</v>
      </c>
      <c r="Q391">
        <v>1000</v>
      </c>
      <c r="Y391">
        <v>0.00016</v>
      </c>
      <c r="AA391">
        <v>74500</v>
      </c>
      <c r="AB391">
        <v>0</v>
      </c>
      <c r="AC391">
        <v>0</v>
      </c>
      <c r="AD391">
        <v>0</v>
      </c>
      <c r="AN391">
        <v>0</v>
      </c>
      <c r="AO391">
        <v>0</v>
      </c>
      <c r="AP391">
        <v>1</v>
      </c>
      <c r="AQ391">
        <v>1</v>
      </c>
      <c r="AR391">
        <v>0</v>
      </c>
      <c r="AT391">
        <v>0.00016</v>
      </c>
      <c r="AV391">
        <v>0</v>
      </c>
      <c r="AW391">
        <v>2</v>
      </c>
      <c r="AX391">
        <v>11182519</v>
      </c>
      <c r="AY391">
        <v>1</v>
      </c>
      <c r="AZ391">
        <v>0</v>
      </c>
      <c r="BA391">
        <v>391</v>
      </c>
      <c r="BB391">
        <v>1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11.92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1</v>
      </c>
      <c r="BQ391">
        <v>11.92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1</v>
      </c>
    </row>
    <row r="392" spans="1:75" ht="12.75">
      <c r="A392">
        <f>ROW(Source!A84)</f>
        <v>84</v>
      </c>
      <c r="B392">
        <v>11182510</v>
      </c>
      <c r="C392">
        <v>11182503</v>
      </c>
      <c r="D392">
        <v>1403420</v>
      </c>
      <c r="E392">
        <v>1</v>
      </c>
      <c r="F392">
        <v>1</v>
      </c>
      <c r="G392">
        <v>1</v>
      </c>
      <c r="H392">
        <v>3</v>
      </c>
      <c r="I392" t="s">
        <v>495</v>
      </c>
      <c r="J392" t="s">
        <v>496</v>
      </c>
      <c r="K392" t="s">
        <v>497</v>
      </c>
      <c r="L392">
        <v>1348</v>
      </c>
      <c r="N392">
        <v>1009</v>
      </c>
      <c r="O392" t="s">
        <v>353</v>
      </c>
      <c r="P392" t="s">
        <v>353</v>
      </c>
      <c r="Q392">
        <v>1000</v>
      </c>
      <c r="Y392">
        <v>0.0003</v>
      </c>
      <c r="AA392">
        <v>31075</v>
      </c>
      <c r="AB392">
        <v>0</v>
      </c>
      <c r="AC392">
        <v>0</v>
      </c>
      <c r="AD392">
        <v>0</v>
      </c>
      <c r="AN392">
        <v>0</v>
      </c>
      <c r="AO392">
        <v>0</v>
      </c>
      <c r="AP392">
        <v>1</v>
      </c>
      <c r="AQ392">
        <v>1</v>
      </c>
      <c r="AR392">
        <v>0</v>
      </c>
      <c r="AT392">
        <v>0.0003</v>
      </c>
      <c r="AV392">
        <v>0</v>
      </c>
      <c r="AW392">
        <v>2</v>
      </c>
      <c r="AX392">
        <v>11182520</v>
      </c>
      <c r="AY392">
        <v>1</v>
      </c>
      <c r="AZ392">
        <v>0</v>
      </c>
      <c r="BA392">
        <v>392</v>
      </c>
      <c r="BB392">
        <v>1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9.3225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1</v>
      </c>
      <c r="BQ392">
        <v>9.3225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1</v>
      </c>
    </row>
    <row r="393" spans="1:75" ht="12.75">
      <c r="A393">
        <f>ROW(Source!A84)</f>
        <v>84</v>
      </c>
      <c r="B393">
        <v>11182511</v>
      </c>
      <c r="C393">
        <v>11182503</v>
      </c>
      <c r="D393">
        <v>1405109</v>
      </c>
      <c r="E393">
        <v>1</v>
      </c>
      <c r="F393">
        <v>1</v>
      </c>
      <c r="G393">
        <v>1</v>
      </c>
      <c r="H393">
        <v>3</v>
      </c>
      <c r="I393" t="s">
        <v>357</v>
      </c>
      <c r="J393" t="s">
        <v>358</v>
      </c>
      <c r="K393" t="s">
        <v>359</v>
      </c>
      <c r="L393">
        <v>1355</v>
      </c>
      <c r="N393">
        <v>1010</v>
      </c>
      <c r="O393" t="s">
        <v>66</v>
      </c>
      <c r="P393" t="s">
        <v>66</v>
      </c>
      <c r="Q393">
        <v>100</v>
      </c>
      <c r="Y393">
        <v>1.02</v>
      </c>
      <c r="AA393">
        <v>206.3</v>
      </c>
      <c r="AB393">
        <v>0</v>
      </c>
      <c r="AC393">
        <v>0</v>
      </c>
      <c r="AD393">
        <v>0</v>
      </c>
      <c r="AN393">
        <v>2</v>
      </c>
      <c r="AO393">
        <v>0</v>
      </c>
      <c r="AP393">
        <v>1</v>
      </c>
      <c r="AQ393">
        <v>1</v>
      </c>
      <c r="AR393">
        <v>0</v>
      </c>
      <c r="AT393">
        <v>1.02</v>
      </c>
      <c r="AV393">
        <v>0</v>
      </c>
      <c r="AW393">
        <v>2</v>
      </c>
      <c r="AX393">
        <v>11182521</v>
      </c>
      <c r="AY393">
        <v>1</v>
      </c>
      <c r="AZ393">
        <v>0</v>
      </c>
      <c r="BA393">
        <v>393</v>
      </c>
      <c r="BB393">
        <v>1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210.42600000000002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1</v>
      </c>
      <c r="BQ393">
        <v>210.42600000000002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1</v>
      </c>
    </row>
    <row r="394" spans="1:75" ht="12.75">
      <c r="A394">
        <f>ROW(Source!A84)</f>
        <v>84</v>
      </c>
      <c r="B394">
        <v>11182512</v>
      </c>
      <c r="C394">
        <v>11182503</v>
      </c>
      <c r="D394">
        <v>1444211</v>
      </c>
      <c r="E394">
        <v>1</v>
      </c>
      <c r="F394">
        <v>1</v>
      </c>
      <c r="G394">
        <v>1</v>
      </c>
      <c r="H394">
        <v>3</v>
      </c>
      <c r="I394" t="s">
        <v>498</v>
      </c>
      <c r="J394" t="s">
        <v>499</v>
      </c>
      <c r="K394" t="s">
        <v>500</v>
      </c>
      <c r="L394">
        <v>1355</v>
      </c>
      <c r="N394">
        <v>1010</v>
      </c>
      <c r="O394" t="s">
        <v>66</v>
      </c>
      <c r="P394" t="s">
        <v>66</v>
      </c>
      <c r="Q394">
        <v>100</v>
      </c>
      <c r="Y394">
        <v>1.03</v>
      </c>
      <c r="AA394">
        <v>152.8</v>
      </c>
      <c r="AB394">
        <v>0</v>
      </c>
      <c r="AC394">
        <v>0</v>
      </c>
      <c r="AD394">
        <v>0</v>
      </c>
      <c r="AN394">
        <v>2</v>
      </c>
      <c r="AO394">
        <v>0</v>
      </c>
      <c r="AP394">
        <v>1</v>
      </c>
      <c r="AQ394">
        <v>1</v>
      </c>
      <c r="AR394">
        <v>0</v>
      </c>
      <c r="AT394">
        <v>1.03</v>
      </c>
      <c r="AV394">
        <v>0</v>
      </c>
      <c r="AW394">
        <v>2</v>
      </c>
      <c r="AX394">
        <v>11182522</v>
      </c>
      <c r="AY394">
        <v>1</v>
      </c>
      <c r="AZ394">
        <v>0</v>
      </c>
      <c r="BA394">
        <v>394</v>
      </c>
      <c r="BB394">
        <v>1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157.38400000000001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1</v>
      </c>
      <c r="BQ394">
        <v>157.38400000000001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1</v>
      </c>
    </row>
    <row r="395" spans="1:75" ht="12.75">
      <c r="A395">
        <f>ROW(Source!A84)</f>
        <v>84</v>
      </c>
      <c r="B395">
        <v>11182513</v>
      </c>
      <c r="C395">
        <v>11182503</v>
      </c>
      <c r="D395">
        <v>1459071</v>
      </c>
      <c r="E395">
        <v>1</v>
      </c>
      <c r="F395">
        <v>1</v>
      </c>
      <c r="G395">
        <v>1</v>
      </c>
      <c r="H395">
        <v>3</v>
      </c>
      <c r="I395" t="s">
        <v>372</v>
      </c>
      <c r="J395" t="s">
        <v>373</v>
      </c>
      <c r="K395" t="s">
        <v>374</v>
      </c>
      <c r="L395">
        <v>1346</v>
      </c>
      <c r="N395">
        <v>1009</v>
      </c>
      <c r="O395" t="s">
        <v>343</v>
      </c>
      <c r="P395" t="s">
        <v>343</v>
      </c>
      <c r="Q395">
        <v>1</v>
      </c>
      <c r="Y395">
        <v>0.11</v>
      </c>
      <c r="AA395">
        <v>146.06</v>
      </c>
      <c r="AB395">
        <v>0</v>
      </c>
      <c r="AC395">
        <v>0</v>
      </c>
      <c r="AD395">
        <v>0</v>
      </c>
      <c r="AN395">
        <v>0</v>
      </c>
      <c r="AO395">
        <v>0</v>
      </c>
      <c r="AP395">
        <v>1</v>
      </c>
      <c r="AQ395">
        <v>1</v>
      </c>
      <c r="AR395">
        <v>0</v>
      </c>
      <c r="AT395">
        <v>0.11</v>
      </c>
      <c r="AV395">
        <v>0</v>
      </c>
      <c r="AW395">
        <v>2</v>
      </c>
      <c r="AX395">
        <v>11182523</v>
      </c>
      <c r="AY395">
        <v>1</v>
      </c>
      <c r="AZ395">
        <v>0</v>
      </c>
      <c r="BA395">
        <v>395</v>
      </c>
      <c r="BB395">
        <v>1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16.0666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1</v>
      </c>
      <c r="BQ395">
        <v>16.0666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1</v>
      </c>
    </row>
    <row r="396" spans="1:75" ht="12.75">
      <c r="A396">
        <f>ROW(Source!A85)</f>
        <v>85</v>
      </c>
      <c r="B396">
        <v>11182525</v>
      </c>
      <c r="C396">
        <v>11182524</v>
      </c>
      <c r="D396">
        <v>121651</v>
      </c>
      <c r="E396">
        <v>1</v>
      </c>
      <c r="F396">
        <v>1</v>
      </c>
      <c r="G396">
        <v>1</v>
      </c>
      <c r="H396">
        <v>1</v>
      </c>
      <c r="I396" t="s">
        <v>323</v>
      </c>
      <c r="K396" t="s">
        <v>324</v>
      </c>
      <c r="L396">
        <v>1369</v>
      </c>
      <c r="N396">
        <v>1013</v>
      </c>
      <c r="O396" t="s">
        <v>325</v>
      </c>
      <c r="P396" t="s">
        <v>325</v>
      </c>
      <c r="Q396">
        <v>1</v>
      </c>
      <c r="Y396">
        <v>91.2</v>
      </c>
      <c r="AA396">
        <v>0</v>
      </c>
      <c r="AB396">
        <v>0</v>
      </c>
      <c r="AC396">
        <v>0</v>
      </c>
      <c r="AD396">
        <v>51.24</v>
      </c>
      <c r="AN396">
        <v>0</v>
      </c>
      <c r="AO396">
        <v>0</v>
      </c>
      <c r="AP396">
        <v>1</v>
      </c>
      <c r="AQ396">
        <v>1</v>
      </c>
      <c r="AR396">
        <v>0</v>
      </c>
      <c r="AT396">
        <v>76</v>
      </c>
      <c r="AU396" t="s">
        <v>126</v>
      </c>
      <c r="AV396">
        <v>1</v>
      </c>
      <c r="AW396">
        <v>2</v>
      </c>
      <c r="AX396">
        <v>11182536</v>
      </c>
      <c r="AY396">
        <v>1</v>
      </c>
      <c r="AZ396">
        <v>0</v>
      </c>
      <c r="BA396">
        <v>396</v>
      </c>
      <c r="BB396">
        <v>1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3894.24</v>
      </c>
      <c r="BN396">
        <v>76</v>
      </c>
      <c r="BO396">
        <v>0</v>
      </c>
      <c r="BP396">
        <v>1</v>
      </c>
      <c r="BQ396">
        <v>0</v>
      </c>
      <c r="BR396">
        <v>0</v>
      </c>
      <c r="BS396">
        <v>0</v>
      </c>
      <c r="BT396">
        <v>4673.088000000001</v>
      </c>
      <c r="BU396">
        <v>91.2</v>
      </c>
      <c r="BV396">
        <v>0</v>
      </c>
      <c r="BW396">
        <v>1</v>
      </c>
    </row>
    <row r="397" spans="1:75" ht="12.75">
      <c r="A397">
        <f>ROW(Source!A85)</f>
        <v>85</v>
      </c>
      <c r="B397">
        <v>11182526</v>
      </c>
      <c r="C397">
        <v>11182524</v>
      </c>
      <c r="D397">
        <v>121548</v>
      </c>
      <c r="E397">
        <v>1</v>
      </c>
      <c r="F397">
        <v>1</v>
      </c>
      <c r="G397">
        <v>1</v>
      </c>
      <c r="H397">
        <v>1</v>
      </c>
      <c r="I397" t="s">
        <v>34</v>
      </c>
      <c r="K397" t="s">
        <v>326</v>
      </c>
      <c r="L397">
        <v>608254</v>
      </c>
      <c r="N397">
        <v>1013</v>
      </c>
      <c r="O397" t="s">
        <v>327</v>
      </c>
      <c r="P397" t="s">
        <v>327</v>
      </c>
      <c r="Q397">
        <v>1</v>
      </c>
      <c r="Y397">
        <v>0.24</v>
      </c>
      <c r="AA397">
        <v>0</v>
      </c>
      <c r="AB397">
        <v>0</v>
      </c>
      <c r="AC397">
        <v>0</v>
      </c>
      <c r="AD397">
        <v>0</v>
      </c>
      <c r="AN397">
        <v>0</v>
      </c>
      <c r="AO397">
        <v>0</v>
      </c>
      <c r="AP397">
        <v>1</v>
      </c>
      <c r="AQ397">
        <v>1</v>
      </c>
      <c r="AR397">
        <v>0</v>
      </c>
      <c r="AT397">
        <v>0.2</v>
      </c>
      <c r="AU397" t="s">
        <v>126</v>
      </c>
      <c r="AV397">
        <v>2</v>
      </c>
      <c r="AW397">
        <v>2</v>
      </c>
      <c r="AX397">
        <v>11182537</v>
      </c>
      <c r="AY397">
        <v>1</v>
      </c>
      <c r="AZ397">
        <v>0</v>
      </c>
      <c r="BA397">
        <v>397</v>
      </c>
      <c r="BB397">
        <v>1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0.2</v>
      </c>
      <c r="BP397">
        <v>1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0.24</v>
      </c>
      <c r="BW397">
        <v>1</v>
      </c>
    </row>
    <row r="398" spans="1:75" ht="12.75">
      <c r="A398">
        <f>ROW(Source!A85)</f>
        <v>85</v>
      </c>
      <c r="B398">
        <v>11182527</v>
      </c>
      <c r="C398">
        <v>11182524</v>
      </c>
      <c r="D398">
        <v>1466783</v>
      </c>
      <c r="E398">
        <v>1</v>
      </c>
      <c r="F398">
        <v>1</v>
      </c>
      <c r="G398">
        <v>1</v>
      </c>
      <c r="H398">
        <v>2</v>
      </c>
      <c r="I398" t="s">
        <v>328</v>
      </c>
      <c r="J398" t="s">
        <v>329</v>
      </c>
      <c r="K398" t="s">
        <v>330</v>
      </c>
      <c r="L398">
        <v>1480</v>
      </c>
      <c r="N398">
        <v>1013</v>
      </c>
      <c r="O398" t="s">
        <v>331</v>
      </c>
      <c r="P398" t="s">
        <v>332</v>
      </c>
      <c r="Q398">
        <v>1</v>
      </c>
      <c r="Y398">
        <v>0.12</v>
      </c>
      <c r="AA398">
        <v>0</v>
      </c>
      <c r="AB398">
        <v>410.67</v>
      </c>
      <c r="AC398">
        <v>66.28</v>
      </c>
      <c r="AD398">
        <v>0</v>
      </c>
      <c r="AN398">
        <v>0</v>
      </c>
      <c r="AO398">
        <v>0</v>
      </c>
      <c r="AP398">
        <v>1</v>
      </c>
      <c r="AQ398">
        <v>1</v>
      </c>
      <c r="AR398">
        <v>0</v>
      </c>
      <c r="AT398">
        <v>0.1</v>
      </c>
      <c r="AU398" t="s">
        <v>126</v>
      </c>
      <c r="AV398">
        <v>0</v>
      </c>
      <c r="AW398">
        <v>2</v>
      </c>
      <c r="AX398">
        <v>11182538</v>
      </c>
      <c r="AY398">
        <v>1</v>
      </c>
      <c r="AZ398">
        <v>0</v>
      </c>
      <c r="BA398">
        <v>398</v>
      </c>
      <c r="BB398">
        <v>1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41.06700000000001</v>
      </c>
      <c r="BL398">
        <v>6.628</v>
      </c>
      <c r="BM398">
        <v>0</v>
      </c>
      <c r="BN398">
        <v>0</v>
      </c>
      <c r="BO398">
        <v>0</v>
      </c>
      <c r="BP398">
        <v>1</v>
      </c>
      <c r="BQ398">
        <v>0</v>
      </c>
      <c r="BR398">
        <v>49.2804</v>
      </c>
      <c r="BS398">
        <v>7.9536</v>
      </c>
      <c r="BT398">
        <v>0</v>
      </c>
      <c r="BU398">
        <v>0</v>
      </c>
      <c r="BV398">
        <v>0</v>
      </c>
      <c r="BW398">
        <v>1</v>
      </c>
    </row>
    <row r="399" spans="1:75" ht="12.75">
      <c r="A399">
        <f>ROW(Source!A85)</f>
        <v>85</v>
      </c>
      <c r="B399">
        <v>11182528</v>
      </c>
      <c r="C399">
        <v>11182524</v>
      </c>
      <c r="D399">
        <v>1467385</v>
      </c>
      <c r="E399">
        <v>1</v>
      </c>
      <c r="F399">
        <v>1</v>
      </c>
      <c r="G399">
        <v>1</v>
      </c>
      <c r="H399">
        <v>2</v>
      </c>
      <c r="I399" t="s">
        <v>333</v>
      </c>
      <c r="J399" t="s">
        <v>334</v>
      </c>
      <c r="K399" t="s">
        <v>335</v>
      </c>
      <c r="L399">
        <v>1368</v>
      </c>
      <c r="N399">
        <v>1011</v>
      </c>
      <c r="O399" t="s">
        <v>336</v>
      </c>
      <c r="P399" t="s">
        <v>336</v>
      </c>
      <c r="Q399">
        <v>1</v>
      </c>
      <c r="Y399">
        <v>5.568</v>
      </c>
      <c r="AA399">
        <v>0</v>
      </c>
      <c r="AB399">
        <v>15.45</v>
      </c>
      <c r="AC399">
        <v>0</v>
      </c>
      <c r="AD399">
        <v>0</v>
      </c>
      <c r="AN399">
        <v>0</v>
      </c>
      <c r="AO399">
        <v>0</v>
      </c>
      <c r="AP399">
        <v>1</v>
      </c>
      <c r="AQ399">
        <v>1</v>
      </c>
      <c r="AR399">
        <v>0</v>
      </c>
      <c r="AT399">
        <v>4.64</v>
      </c>
      <c r="AU399" t="s">
        <v>126</v>
      </c>
      <c r="AV399">
        <v>0</v>
      </c>
      <c r="AW399">
        <v>2</v>
      </c>
      <c r="AX399">
        <v>11182539</v>
      </c>
      <c r="AY399">
        <v>1</v>
      </c>
      <c r="AZ399">
        <v>0</v>
      </c>
      <c r="BA399">
        <v>399</v>
      </c>
      <c r="BB399">
        <v>1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71.68799999999999</v>
      </c>
      <c r="BL399">
        <v>0</v>
      </c>
      <c r="BM399">
        <v>0</v>
      </c>
      <c r="BN399">
        <v>0</v>
      </c>
      <c r="BO399">
        <v>0</v>
      </c>
      <c r="BP399">
        <v>1</v>
      </c>
      <c r="BQ399">
        <v>0</v>
      </c>
      <c r="BR399">
        <v>86.0256</v>
      </c>
      <c r="BS399">
        <v>0</v>
      </c>
      <c r="BT399">
        <v>0</v>
      </c>
      <c r="BU399">
        <v>0</v>
      </c>
      <c r="BV399">
        <v>0</v>
      </c>
      <c r="BW399">
        <v>1</v>
      </c>
    </row>
    <row r="400" spans="1:75" ht="12.75">
      <c r="A400">
        <f>ROW(Source!A85)</f>
        <v>85</v>
      </c>
      <c r="B400">
        <v>11182529</v>
      </c>
      <c r="C400">
        <v>11182524</v>
      </c>
      <c r="D400">
        <v>1471982</v>
      </c>
      <c r="E400">
        <v>1</v>
      </c>
      <c r="F400">
        <v>1</v>
      </c>
      <c r="G400">
        <v>1</v>
      </c>
      <c r="H400">
        <v>2</v>
      </c>
      <c r="I400" t="s">
        <v>337</v>
      </c>
      <c r="J400" t="s">
        <v>338</v>
      </c>
      <c r="K400" t="s">
        <v>339</v>
      </c>
      <c r="L400">
        <v>1480</v>
      </c>
      <c r="N400">
        <v>1013</v>
      </c>
      <c r="O400" t="s">
        <v>331</v>
      </c>
      <c r="P400" t="s">
        <v>332</v>
      </c>
      <c r="Q400">
        <v>1</v>
      </c>
      <c r="Y400">
        <v>0.12</v>
      </c>
      <c r="AA400">
        <v>0</v>
      </c>
      <c r="AB400">
        <v>290.01</v>
      </c>
      <c r="AC400">
        <v>104.55</v>
      </c>
      <c r="AD400">
        <v>0</v>
      </c>
      <c r="AN400">
        <v>0</v>
      </c>
      <c r="AO400">
        <v>0</v>
      </c>
      <c r="AP400">
        <v>1</v>
      </c>
      <c r="AQ400">
        <v>1</v>
      </c>
      <c r="AR400">
        <v>0</v>
      </c>
      <c r="AT400">
        <v>0.1</v>
      </c>
      <c r="AU400" t="s">
        <v>126</v>
      </c>
      <c r="AV400">
        <v>0</v>
      </c>
      <c r="AW400">
        <v>2</v>
      </c>
      <c r="AX400">
        <v>11182540</v>
      </c>
      <c r="AY400">
        <v>1</v>
      </c>
      <c r="AZ400">
        <v>0</v>
      </c>
      <c r="BA400">
        <v>400</v>
      </c>
      <c r="BB400">
        <v>1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29.001</v>
      </c>
      <c r="BL400">
        <v>10.455</v>
      </c>
      <c r="BM400">
        <v>0</v>
      </c>
      <c r="BN400">
        <v>0</v>
      </c>
      <c r="BO400">
        <v>0</v>
      </c>
      <c r="BP400">
        <v>1</v>
      </c>
      <c r="BQ400">
        <v>0</v>
      </c>
      <c r="BR400">
        <v>34.801199999999994</v>
      </c>
      <c r="BS400">
        <v>12.546</v>
      </c>
      <c r="BT400">
        <v>0</v>
      </c>
      <c r="BU400">
        <v>0</v>
      </c>
      <c r="BV400">
        <v>0</v>
      </c>
      <c r="BW400">
        <v>1</v>
      </c>
    </row>
    <row r="401" spans="1:75" ht="12.75">
      <c r="A401">
        <f>ROW(Source!A85)</f>
        <v>85</v>
      </c>
      <c r="B401">
        <v>11182530</v>
      </c>
      <c r="C401">
        <v>11182524</v>
      </c>
      <c r="D401">
        <v>1404070</v>
      </c>
      <c r="E401">
        <v>1</v>
      </c>
      <c r="F401">
        <v>1</v>
      </c>
      <c r="G401">
        <v>1</v>
      </c>
      <c r="H401">
        <v>3</v>
      </c>
      <c r="I401" t="s">
        <v>435</v>
      </c>
      <c r="J401" t="s">
        <v>436</v>
      </c>
      <c r="K401" t="s">
        <v>437</v>
      </c>
      <c r="L401">
        <v>1348</v>
      </c>
      <c r="N401">
        <v>1009</v>
      </c>
      <c r="O401" t="s">
        <v>353</v>
      </c>
      <c r="P401" t="s">
        <v>353</v>
      </c>
      <c r="Q401">
        <v>1000</v>
      </c>
      <c r="Y401">
        <v>0.014</v>
      </c>
      <c r="AA401">
        <v>15000</v>
      </c>
      <c r="AB401">
        <v>0</v>
      </c>
      <c r="AC401">
        <v>0</v>
      </c>
      <c r="AD401">
        <v>0</v>
      </c>
      <c r="AN401">
        <v>0</v>
      </c>
      <c r="AO401">
        <v>0</v>
      </c>
      <c r="AP401">
        <v>1</v>
      </c>
      <c r="AQ401">
        <v>1</v>
      </c>
      <c r="AR401">
        <v>0</v>
      </c>
      <c r="AT401">
        <v>0.014</v>
      </c>
      <c r="AV401">
        <v>0</v>
      </c>
      <c r="AW401">
        <v>2</v>
      </c>
      <c r="AX401">
        <v>11182541</v>
      </c>
      <c r="AY401">
        <v>1</v>
      </c>
      <c r="AZ401">
        <v>0</v>
      </c>
      <c r="BA401">
        <v>401</v>
      </c>
      <c r="BB401">
        <v>1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210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1</v>
      </c>
      <c r="BQ401">
        <v>210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1</v>
      </c>
    </row>
    <row r="402" spans="1:75" ht="12.75">
      <c r="A402">
        <f>ROW(Source!A85)</f>
        <v>85</v>
      </c>
      <c r="B402">
        <v>11182531</v>
      </c>
      <c r="C402">
        <v>11182524</v>
      </c>
      <c r="D402">
        <v>1404120</v>
      </c>
      <c r="E402">
        <v>1</v>
      </c>
      <c r="F402">
        <v>1</v>
      </c>
      <c r="G402">
        <v>1</v>
      </c>
      <c r="H402">
        <v>3</v>
      </c>
      <c r="I402" t="s">
        <v>501</v>
      </c>
      <c r="J402" t="s">
        <v>502</v>
      </c>
      <c r="K402" t="s">
        <v>503</v>
      </c>
      <c r="L402">
        <v>1348</v>
      </c>
      <c r="N402">
        <v>1009</v>
      </c>
      <c r="O402" t="s">
        <v>353</v>
      </c>
      <c r="P402" t="s">
        <v>353</v>
      </c>
      <c r="Q402">
        <v>1000</v>
      </c>
      <c r="Y402">
        <v>0.0027</v>
      </c>
      <c r="AA402">
        <v>46879.8</v>
      </c>
      <c r="AB402">
        <v>0</v>
      </c>
      <c r="AC402">
        <v>0</v>
      </c>
      <c r="AD402">
        <v>0</v>
      </c>
      <c r="AN402">
        <v>0</v>
      </c>
      <c r="AO402">
        <v>0</v>
      </c>
      <c r="AP402">
        <v>1</v>
      </c>
      <c r="AQ402">
        <v>1</v>
      </c>
      <c r="AR402">
        <v>0</v>
      </c>
      <c r="AT402">
        <v>0.0027</v>
      </c>
      <c r="AV402">
        <v>0</v>
      </c>
      <c r="AW402">
        <v>2</v>
      </c>
      <c r="AX402">
        <v>11182542</v>
      </c>
      <c r="AY402">
        <v>1</v>
      </c>
      <c r="AZ402">
        <v>0</v>
      </c>
      <c r="BA402">
        <v>402</v>
      </c>
      <c r="BB402">
        <v>1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126.57546000000002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1</v>
      </c>
      <c r="BQ402">
        <v>126.57546000000002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1</v>
      </c>
    </row>
    <row r="403" spans="1:75" ht="12.75">
      <c r="A403">
        <f>ROW(Source!A85)</f>
        <v>85</v>
      </c>
      <c r="B403">
        <v>11182532</v>
      </c>
      <c r="C403">
        <v>11182524</v>
      </c>
      <c r="D403">
        <v>1404368</v>
      </c>
      <c r="E403">
        <v>1</v>
      </c>
      <c r="F403">
        <v>1</v>
      </c>
      <c r="G403">
        <v>1</v>
      </c>
      <c r="H403">
        <v>3</v>
      </c>
      <c r="I403" t="s">
        <v>340</v>
      </c>
      <c r="J403" t="s">
        <v>341</v>
      </c>
      <c r="K403" t="s">
        <v>342</v>
      </c>
      <c r="L403">
        <v>1346</v>
      </c>
      <c r="N403">
        <v>1009</v>
      </c>
      <c r="O403" t="s">
        <v>343</v>
      </c>
      <c r="P403" t="s">
        <v>343</v>
      </c>
      <c r="Q403">
        <v>1</v>
      </c>
      <c r="Y403">
        <v>0.024</v>
      </c>
      <c r="AA403">
        <v>40.04</v>
      </c>
      <c r="AB403">
        <v>0</v>
      </c>
      <c r="AC403">
        <v>0</v>
      </c>
      <c r="AD403">
        <v>0</v>
      </c>
      <c r="AN403">
        <v>0</v>
      </c>
      <c r="AO403">
        <v>0</v>
      </c>
      <c r="AP403">
        <v>1</v>
      </c>
      <c r="AQ403">
        <v>1</v>
      </c>
      <c r="AR403">
        <v>0</v>
      </c>
      <c r="AT403">
        <v>0.024</v>
      </c>
      <c r="AV403">
        <v>0</v>
      </c>
      <c r="AW403">
        <v>2</v>
      </c>
      <c r="AX403">
        <v>11182543</v>
      </c>
      <c r="AY403">
        <v>1</v>
      </c>
      <c r="AZ403">
        <v>0</v>
      </c>
      <c r="BA403">
        <v>403</v>
      </c>
      <c r="BB403">
        <v>1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0.96096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1</v>
      </c>
      <c r="BQ403">
        <v>0.96096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1</v>
      </c>
    </row>
    <row r="404" spans="1:75" ht="12.75">
      <c r="A404">
        <f>ROW(Source!A85)</f>
        <v>85</v>
      </c>
      <c r="B404">
        <v>11182533</v>
      </c>
      <c r="C404">
        <v>11182524</v>
      </c>
      <c r="D404">
        <v>1404489</v>
      </c>
      <c r="E404">
        <v>1</v>
      </c>
      <c r="F404">
        <v>1</v>
      </c>
      <c r="G404">
        <v>1</v>
      </c>
      <c r="H404">
        <v>3</v>
      </c>
      <c r="I404" t="s">
        <v>344</v>
      </c>
      <c r="J404" t="s">
        <v>345</v>
      </c>
      <c r="K404" t="s">
        <v>346</v>
      </c>
      <c r="L404">
        <v>1346</v>
      </c>
      <c r="N404">
        <v>1009</v>
      </c>
      <c r="O404" t="s">
        <v>343</v>
      </c>
      <c r="P404" t="s">
        <v>343</v>
      </c>
      <c r="Q404">
        <v>1</v>
      </c>
      <c r="Y404">
        <v>3.54</v>
      </c>
      <c r="AA404">
        <v>22.6</v>
      </c>
      <c r="AB404">
        <v>0</v>
      </c>
      <c r="AC404">
        <v>0</v>
      </c>
      <c r="AD404">
        <v>0</v>
      </c>
      <c r="AN404">
        <v>0</v>
      </c>
      <c r="AO404">
        <v>0</v>
      </c>
      <c r="AP404">
        <v>1</v>
      </c>
      <c r="AQ404">
        <v>1</v>
      </c>
      <c r="AR404">
        <v>0</v>
      </c>
      <c r="AT404">
        <v>3.54</v>
      </c>
      <c r="AV404">
        <v>0</v>
      </c>
      <c r="AW404">
        <v>2</v>
      </c>
      <c r="AX404">
        <v>11182544</v>
      </c>
      <c r="AY404">
        <v>1</v>
      </c>
      <c r="AZ404">
        <v>0</v>
      </c>
      <c r="BA404">
        <v>404</v>
      </c>
      <c r="BB404">
        <v>1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80.004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1</v>
      </c>
      <c r="BQ404">
        <v>80.004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1</v>
      </c>
    </row>
    <row r="405" spans="1:75" ht="12.75">
      <c r="A405">
        <f>ROW(Source!A85)</f>
        <v>85</v>
      </c>
      <c r="B405">
        <v>11182534</v>
      </c>
      <c r="C405">
        <v>11182524</v>
      </c>
      <c r="D405">
        <v>1405092</v>
      </c>
      <c r="E405">
        <v>1</v>
      </c>
      <c r="F405">
        <v>1</v>
      </c>
      <c r="G405">
        <v>1</v>
      </c>
      <c r="H405">
        <v>3</v>
      </c>
      <c r="I405" t="s">
        <v>394</v>
      </c>
      <c r="J405" t="s">
        <v>395</v>
      </c>
      <c r="K405" t="s">
        <v>396</v>
      </c>
      <c r="L405">
        <v>1358</v>
      </c>
      <c r="N405">
        <v>1010</v>
      </c>
      <c r="O405" t="s">
        <v>230</v>
      </c>
      <c r="P405" t="s">
        <v>230</v>
      </c>
      <c r="Q405">
        <v>10</v>
      </c>
      <c r="Y405">
        <v>9.76</v>
      </c>
      <c r="AA405">
        <v>10</v>
      </c>
      <c r="AB405">
        <v>0</v>
      </c>
      <c r="AC405">
        <v>0</v>
      </c>
      <c r="AD405">
        <v>0</v>
      </c>
      <c r="AN405">
        <v>2</v>
      </c>
      <c r="AO405">
        <v>0</v>
      </c>
      <c r="AP405">
        <v>1</v>
      </c>
      <c r="AQ405">
        <v>1</v>
      </c>
      <c r="AR405">
        <v>0</v>
      </c>
      <c r="AT405">
        <v>9.76</v>
      </c>
      <c r="AV405">
        <v>0</v>
      </c>
      <c r="AW405">
        <v>2</v>
      </c>
      <c r="AX405">
        <v>11182545</v>
      </c>
      <c r="AY405">
        <v>1</v>
      </c>
      <c r="AZ405">
        <v>0</v>
      </c>
      <c r="BA405">
        <v>405</v>
      </c>
      <c r="BB405">
        <v>1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97.6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1</v>
      </c>
      <c r="BQ405">
        <v>97.6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1</v>
      </c>
    </row>
    <row r="406" spans="1:75" ht="12.75">
      <c r="A406">
        <f>ROW(Source!A85)</f>
        <v>85</v>
      </c>
      <c r="B406">
        <v>11182535</v>
      </c>
      <c r="C406">
        <v>11182524</v>
      </c>
      <c r="D406">
        <v>1405125</v>
      </c>
      <c r="E406">
        <v>1</v>
      </c>
      <c r="F406">
        <v>1</v>
      </c>
      <c r="G406">
        <v>1</v>
      </c>
      <c r="H406">
        <v>3</v>
      </c>
      <c r="I406" t="s">
        <v>397</v>
      </c>
      <c r="J406" t="s">
        <v>398</v>
      </c>
      <c r="K406" t="s">
        <v>399</v>
      </c>
      <c r="L406">
        <v>1358</v>
      </c>
      <c r="N406">
        <v>1010</v>
      </c>
      <c r="O406" t="s">
        <v>230</v>
      </c>
      <c r="P406" t="s">
        <v>230</v>
      </c>
      <c r="Q406">
        <v>10</v>
      </c>
      <c r="Y406">
        <v>9.76</v>
      </c>
      <c r="AA406">
        <v>8</v>
      </c>
      <c r="AB406">
        <v>0</v>
      </c>
      <c r="AC406">
        <v>0</v>
      </c>
      <c r="AD406">
        <v>0</v>
      </c>
      <c r="AN406">
        <v>2</v>
      </c>
      <c r="AO406">
        <v>0</v>
      </c>
      <c r="AP406">
        <v>1</v>
      </c>
      <c r="AQ406">
        <v>1</v>
      </c>
      <c r="AR406">
        <v>0</v>
      </c>
      <c r="AT406">
        <v>9.76</v>
      </c>
      <c r="AV406">
        <v>0</v>
      </c>
      <c r="AW406">
        <v>2</v>
      </c>
      <c r="AX406">
        <v>11182546</v>
      </c>
      <c r="AY406">
        <v>1</v>
      </c>
      <c r="AZ406">
        <v>0</v>
      </c>
      <c r="BA406">
        <v>406</v>
      </c>
      <c r="BB406">
        <v>1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78.08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1</v>
      </c>
      <c r="BQ406">
        <v>78.08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1</v>
      </c>
    </row>
    <row r="407" spans="1:75" ht="12.75">
      <c r="A407">
        <f>ROW(Source!A109)</f>
        <v>109</v>
      </c>
      <c r="B407">
        <v>11182548</v>
      </c>
      <c r="C407">
        <v>11182547</v>
      </c>
      <c r="D407">
        <v>121639</v>
      </c>
      <c r="E407">
        <v>1</v>
      </c>
      <c r="F407">
        <v>1</v>
      </c>
      <c r="G407">
        <v>1</v>
      </c>
      <c r="H407">
        <v>1</v>
      </c>
      <c r="I407" t="s">
        <v>448</v>
      </c>
      <c r="K407" t="s">
        <v>449</v>
      </c>
      <c r="L407">
        <v>1369</v>
      </c>
      <c r="N407">
        <v>1013</v>
      </c>
      <c r="O407" t="s">
        <v>325</v>
      </c>
      <c r="P407" t="s">
        <v>325</v>
      </c>
      <c r="Q407">
        <v>1</v>
      </c>
      <c r="Y407">
        <v>13.57</v>
      </c>
      <c r="AA407">
        <v>0</v>
      </c>
      <c r="AB407">
        <v>0</v>
      </c>
      <c r="AC407">
        <v>0</v>
      </c>
      <c r="AD407">
        <v>48.57</v>
      </c>
      <c r="AN407">
        <v>0</v>
      </c>
      <c r="AO407">
        <v>0</v>
      </c>
      <c r="AP407">
        <v>1</v>
      </c>
      <c r="AQ407">
        <v>1</v>
      </c>
      <c r="AR407">
        <v>0</v>
      </c>
      <c r="AT407">
        <v>11.8</v>
      </c>
      <c r="AU407" t="s">
        <v>233</v>
      </c>
      <c r="AV407">
        <v>1</v>
      </c>
      <c r="AW407">
        <v>2</v>
      </c>
      <c r="AX407">
        <v>11182556</v>
      </c>
      <c r="AY407">
        <v>1</v>
      </c>
      <c r="AZ407">
        <v>0</v>
      </c>
      <c r="BA407">
        <v>407</v>
      </c>
      <c r="BB407">
        <v>1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573.1260000000001</v>
      </c>
      <c r="BN407">
        <v>11.8</v>
      </c>
      <c r="BO407">
        <v>0</v>
      </c>
      <c r="BP407">
        <v>1</v>
      </c>
      <c r="BQ407">
        <v>0</v>
      </c>
      <c r="BR407">
        <v>0</v>
      </c>
      <c r="BS407">
        <v>0</v>
      </c>
      <c r="BT407">
        <v>659.0949</v>
      </c>
      <c r="BU407">
        <v>13.57</v>
      </c>
      <c r="BV407">
        <v>0</v>
      </c>
      <c r="BW407">
        <v>1</v>
      </c>
    </row>
    <row r="408" spans="1:75" ht="12.75">
      <c r="A408">
        <f>ROW(Source!A109)</f>
        <v>109</v>
      </c>
      <c r="B408">
        <v>11182549</v>
      </c>
      <c r="C408">
        <v>11182547</v>
      </c>
      <c r="D408">
        <v>121548</v>
      </c>
      <c r="E408">
        <v>1</v>
      </c>
      <c r="F408">
        <v>1</v>
      </c>
      <c r="G408">
        <v>1</v>
      </c>
      <c r="H408">
        <v>1</v>
      </c>
      <c r="I408" t="s">
        <v>34</v>
      </c>
      <c r="K408" t="s">
        <v>326</v>
      </c>
      <c r="L408">
        <v>608254</v>
      </c>
      <c r="N408">
        <v>1013</v>
      </c>
      <c r="O408" t="s">
        <v>327</v>
      </c>
      <c r="P408" t="s">
        <v>327</v>
      </c>
      <c r="Q408">
        <v>1</v>
      </c>
      <c r="Y408">
        <v>0.69</v>
      </c>
      <c r="AA408">
        <v>0</v>
      </c>
      <c r="AB408">
        <v>0</v>
      </c>
      <c r="AC408">
        <v>0</v>
      </c>
      <c r="AD408">
        <v>0</v>
      </c>
      <c r="AN408">
        <v>0</v>
      </c>
      <c r="AO408">
        <v>0</v>
      </c>
      <c r="AP408">
        <v>1</v>
      </c>
      <c r="AQ408">
        <v>1</v>
      </c>
      <c r="AR408">
        <v>0</v>
      </c>
      <c r="AT408">
        <v>0.6</v>
      </c>
      <c r="AU408" t="s">
        <v>233</v>
      </c>
      <c r="AV408">
        <v>2</v>
      </c>
      <c r="AW408">
        <v>2</v>
      </c>
      <c r="AX408">
        <v>11182557</v>
      </c>
      <c r="AY408">
        <v>1</v>
      </c>
      <c r="AZ408">
        <v>0</v>
      </c>
      <c r="BA408">
        <v>408</v>
      </c>
      <c r="BB408">
        <v>1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0.6</v>
      </c>
      <c r="BP408">
        <v>1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0.69</v>
      </c>
      <c r="BW408">
        <v>1</v>
      </c>
    </row>
    <row r="409" spans="1:75" ht="12.75">
      <c r="A409">
        <f>ROW(Source!A109)</f>
        <v>109</v>
      </c>
      <c r="B409">
        <v>11182550</v>
      </c>
      <c r="C409">
        <v>11182547</v>
      </c>
      <c r="D409">
        <v>1466783</v>
      </c>
      <c r="E409">
        <v>1</v>
      </c>
      <c r="F409">
        <v>1</v>
      </c>
      <c r="G409">
        <v>1</v>
      </c>
      <c r="H409">
        <v>2</v>
      </c>
      <c r="I409" t="s">
        <v>328</v>
      </c>
      <c r="J409" t="s">
        <v>329</v>
      </c>
      <c r="K409" t="s">
        <v>330</v>
      </c>
      <c r="L409">
        <v>1480</v>
      </c>
      <c r="N409">
        <v>1013</v>
      </c>
      <c r="O409" t="s">
        <v>331</v>
      </c>
      <c r="P409" t="s">
        <v>332</v>
      </c>
      <c r="Q409">
        <v>1</v>
      </c>
      <c r="Y409">
        <v>0.345</v>
      </c>
      <c r="AA409">
        <v>0</v>
      </c>
      <c r="AB409">
        <v>410.67</v>
      </c>
      <c r="AC409">
        <v>66.28</v>
      </c>
      <c r="AD409">
        <v>0</v>
      </c>
      <c r="AN409">
        <v>0</v>
      </c>
      <c r="AO409">
        <v>0</v>
      </c>
      <c r="AP409">
        <v>1</v>
      </c>
      <c r="AQ409">
        <v>1</v>
      </c>
      <c r="AR409">
        <v>0</v>
      </c>
      <c r="AT409">
        <v>0.3</v>
      </c>
      <c r="AU409" t="s">
        <v>233</v>
      </c>
      <c r="AV409">
        <v>0</v>
      </c>
      <c r="AW409">
        <v>2</v>
      </c>
      <c r="AX409">
        <v>11182558</v>
      </c>
      <c r="AY409">
        <v>1</v>
      </c>
      <c r="AZ409">
        <v>0</v>
      </c>
      <c r="BA409">
        <v>409</v>
      </c>
      <c r="BB409">
        <v>1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123.201</v>
      </c>
      <c r="BL409">
        <v>19.884</v>
      </c>
      <c r="BM409">
        <v>0</v>
      </c>
      <c r="BN409">
        <v>0</v>
      </c>
      <c r="BO409">
        <v>0</v>
      </c>
      <c r="BP409">
        <v>1</v>
      </c>
      <c r="BQ409">
        <v>0</v>
      </c>
      <c r="BR409">
        <v>141.68115</v>
      </c>
      <c r="BS409">
        <v>22.8666</v>
      </c>
      <c r="BT409">
        <v>0</v>
      </c>
      <c r="BU409">
        <v>0</v>
      </c>
      <c r="BV409">
        <v>0</v>
      </c>
      <c r="BW409">
        <v>1</v>
      </c>
    </row>
    <row r="410" spans="1:75" ht="12.75">
      <c r="A410">
        <f>ROW(Source!A109)</f>
        <v>109</v>
      </c>
      <c r="B410">
        <v>11182551</v>
      </c>
      <c r="C410">
        <v>11182547</v>
      </c>
      <c r="D410">
        <v>1467385</v>
      </c>
      <c r="E410">
        <v>1</v>
      </c>
      <c r="F410">
        <v>1</v>
      </c>
      <c r="G410">
        <v>1</v>
      </c>
      <c r="H410">
        <v>2</v>
      </c>
      <c r="I410" t="s">
        <v>333</v>
      </c>
      <c r="J410" t="s">
        <v>334</v>
      </c>
      <c r="K410" t="s">
        <v>335</v>
      </c>
      <c r="L410">
        <v>1368</v>
      </c>
      <c r="N410">
        <v>1011</v>
      </c>
      <c r="O410" t="s">
        <v>336</v>
      </c>
      <c r="P410" t="s">
        <v>336</v>
      </c>
      <c r="Q410">
        <v>1</v>
      </c>
      <c r="Y410">
        <v>2.0125</v>
      </c>
      <c r="AA410">
        <v>0</v>
      </c>
      <c r="AB410">
        <v>15.45</v>
      </c>
      <c r="AC410">
        <v>0</v>
      </c>
      <c r="AD410">
        <v>0</v>
      </c>
      <c r="AN410">
        <v>0</v>
      </c>
      <c r="AO410">
        <v>0</v>
      </c>
      <c r="AP410">
        <v>1</v>
      </c>
      <c r="AQ410">
        <v>1</v>
      </c>
      <c r="AR410">
        <v>0</v>
      </c>
      <c r="AT410">
        <v>1.75</v>
      </c>
      <c r="AU410" t="s">
        <v>233</v>
      </c>
      <c r="AV410">
        <v>0</v>
      </c>
      <c r="AW410">
        <v>2</v>
      </c>
      <c r="AX410">
        <v>11182559</v>
      </c>
      <c r="AY410">
        <v>1</v>
      </c>
      <c r="AZ410">
        <v>0</v>
      </c>
      <c r="BA410">
        <v>410</v>
      </c>
      <c r="BB410">
        <v>1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27.0375</v>
      </c>
      <c r="BL410">
        <v>0</v>
      </c>
      <c r="BM410">
        <v>0</v>
      </c>
      <c r="BN410">
        <v>0</v>
      </c>
      <c r="BO410">
        <v>0</v>
      </c>
      <c r="BP410">
        <v>1</v>
      </c>
      <c r="BQ410">
        <v>0</v>
      </c>
      <c r="BR410">
        <v>31.093125</v>
      </c>
      <c r="BS410">
        <v>0</v>
      </c>
      <c r="BT410">
        <v>0</v>
      </c>
      <c r="BU410">
        <v>0</v>
      </c>
      <c r="BV410">
        <v>0</v>
      </c>
      <c r="BW410">
        <v>1</v>
      </c>
    </row>
    <row r="411" spans="1:75" ht="12.75">
      <c r="A411">
        <f>ROW(Source!A109)</f>
        <v>109</v>
      </c>
      <c r="B411">
        <v>11182552</v>
      </c>
      <c r="C411">
        <v>11182547</v>
      </c>
      <c r="D411">
        <v>1471982</v>
      </c>
      <c r="E411">
        <v>1</v>
      </c>
      <c r="F411">
        <v>1</v>
      </c>
      <c r="G411">
        <v>1</v>
      </c>
      <c r="H411">
        <v>2</v>
      </c>
      <c r="I411" t="s">
        <v>337</v>
      </c>
      <c r="J411" t="s">
        <v>338</v>
      </c>
      <c r="K411" t="s">
        <v>339</v>
      </c>
      <c r="L411">
        <v>1480</v>
      </c>
      <c r="N411">
        <v>1013</v>
      </c>
      <c r="O411" t="s">
        <v>331</v>
      </c>
      <c r="P411" t="s">
        <v>332</v>
      </c>
      <c r="Q411">
        <v>1</v>
      </c>
      <c r="Y411">
        <v>0.345</v>
      </c>
      <c r="AA411">
        <v>0</v>
      </c>
      <c r="AB411">
        <v>290.01</v>
      </c>
      <c r="AC411">
        <v>104.55</v>
      </c>
      <c r="AD411">
        <v>0</v>
      </c>
      <c r="AN411">
        <v>0</v>
      </c>
      <c r="AO411">
        <v>0</v>
      </c>
      <c r="AP411">
        <v>1</v>
      </c>
      <c r="AQ411">
        <v>1</v>
      </c>
      <c r="AR411">
        <v>0</v>
      </c>
      <c r="AT411">
        <v>0.3</v>
      </c>
      <c r="AU411" t="s">
        <v>233</v>
      </c>
      <c r="AV411">
        <v>0</v>
      </c>
      <c r="AW411">
        <v>2</v>
      </c>
      <c r="AX411">
        <v>11182560</v>
      </c>
      <c r="AY411">
        <v>1</v>
      </c>
      <c r="AZ411">
        <v>0</v>
      </c>
      <c r="BA411">
        <v>411</v>
      </c>
      <c r="BB411">
        <v>1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87.003</v>
      </c>
      <c r="BL411">
        <v>31.365</v>
      </c>
      <c r="BM411">
        <v>0</v>
      </c>
      <c r="BN411">
        <v>0</v>
      </c>
      <c r="BO411">
        <v>0</v>
      </c>
      <c r="BP411">
        <v>1</v>
      </c>
      <c r="BQ411">
        <v>0</v>
      </c>
      <c r="BR411">
        <v>100.05344999999998</v>
      </c>
      <c r="BS411">
        <v>36.06975</v>
      </c>
      <c r="BT411">
        <v>0</v>
      </c>
      <c r="BU411">
        <v>0</v>
      </c>
      <c r="BV411">
        <v>0</v>
      </c>
      <c r="BW411">
        <v>1</v>
      </c>
    </row>
    <row r="412" spans="1:75" ht="12.75">
      <c r="A412">
        <f>ROW(Source!A109)</f>
        <v>109</v>
      </c>
      <c r="B412">
        <v>11182553</v>
      </c>
      <c r="C412">
        <v>11182547</v>
      </c>
      <c r="D412">
        <v>1403827</v>
      </c>
      <c r="E412">
        <v>1</v>
      </c>
      <c r="F412">
        <v>1</v>
      </c>
      <c r="G412">
        <v>1</v>
      </c>
      <c r="H412">
        <v>3</v>
      </c>
      <c r="I412" t="s">
        <v>504</v>
      </c>
      <c r="J412" t="s">
        <v>505</v>
      </c>
      <c r="K412" t="s">
        <v>506</v>
      </c>
      <c r="L412">
        <v>1348</v>
      </c>
      <c r="N412">
        <v>1009</v>
      </c>
      <c r="O412" t="s">
        <v>353</v>
      </c>
      <c r="P412" t="s">
        <v>353</v>
      </c>
      <c r="Q412">
        <v>1000</v>
      </c>
      <c r="Y412">
        <v>0.177</v>
      </c>
      <c r="AA412">
        <v>19363.68</v>
      </c>
      <c r="AB412">
        <v>0</v>
      </c>
      <c r="AC412">
        <v>0</v>
      </c>
      <c r="AD412">
        <v>0</v>
      </c>
      <c r="AN412">
        <v>0</v>
      </c>
      <c r="AO412">
        <v>0</v>
      </c>
      <c r="AP412">
        <v>1</v>
      </c>
      <c r="AQ412">
        <v>1</v>
      </c>
      <c r="AR412">
        <v>0</v>
      </c>
      <c r="AT412">
        <v>0.177</v>
      </c>
      <c r="AV412">
        <v>0</v>
      </c>
      <c r="AW412">
        <v>2</v>
      </c>
      <c r="AX412">
        <v>11182561</v>
      </c>
      <c r="AY412">
        <v>1</v>
      </c>
      <c r="AZ412">
        <v>0</v>
      </c>
      <c r="BA412">
        <v>412</v>
      </c>
      <c r="BB412">
        <v>1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3427.37136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1</v>
      </c>
      <c r="BQ412">
        <v>3427.37136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1</v>
      </c>
    </row>
    <row r="413" spans="1:75" ht="12.75">
      <c r="A413">
        <f>ROW(Source!A109)</f>
        <v>109</v>
      </c>
      <c r="B413">
        <v>11182554</v>
      </c>
      <c r="C413">
        <v>11182547</v>
      </c>
      <c r="D413">
        <v>1404120</v>
      </c>
      <c r="E413">
        <v>1</v>
      </c>
      <c r="F413">
        <v>1</v>
      </c>
      <c r="G413">
        <v>1</v>
      </c>
      <c r="H413">
        <v>3</v>
      </c>
      <c r="I413" t="s">
        <v>501</v>
      </c>
      <c r="J413" t="s">
        <v>502</v>
      </c>
      <c r="K413" t="s">
        <v>503</v>
      </c>
      <c r="L413">
        <v>1348</v>
      </c>
      <c r="N413">
        <v>1009</v>
      </c>
      <c r="O413" t="s">
        <v>353</v>
      </c>
      <c r="P413" t="s">
        <v>353</v>
      </c>
      <c r="Q413">
        <v>1000</v>
      </c>
      <c r="Y413">
        <v>0.0024</v>
      </c>
      <c r="AA413">
        <v>46879.8</v>
      </c>
      <c r="AB413">
        <v>0</v>
      </c>
      <c r="AC413">
        <v>0</v>
      </c>
      <c r="AD413">
        <v>0</v>
      </c>
      <c r="AN413">
        <v>0</v>
      </c>
      <c r="AO413">
        <v>0</v>
      </c>
      <c r="AP413">
        <v>1</v>
      </c>
      <c r="AQ413">
        <v>1</v>
      </c>
      <c r="AR413">
        <v>0</v>
      </c>
      <c r="AT413">
        <v>0.0024</v>
      </c>
      <c r="AV413">
        <v>0</v>
      </c>
      <c r="AW413">
        <v>2</v>
      </c>
      <c r="AX413">
        <v>11182562</v>
      </c>
      <c r="AY413">
        <v>1</v>
      </c>
      <c r="AZ413">
        <v>0</v>
      </c>
      <c r="BA413">
        <v>413</v>
      </c>
      <c r="BB413">
        <v>1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112.51151999999999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1</v>
      </c>
      <c r="BQ413">
        <v>112.51151999999999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1</v>
      </c>
    </row>
    <row r="414" spans="1:75" ht="12.75">
      <c r="A414">
        <f>ROW(Source!A109)</f>
        <v>109</v>
      </c>
      <c r="B414">
        <v>11182555</v>
      </c>
      <c r="C414">
        <v>11182547</v>
      </c>
      <c r="D414">
        <v>1404368</v>
      </c>
      <c r="E414">
        <v>1</v>
      </c>
      <c r="F414">
        <v>1</v>
      </c>
      <c r="G414">
        <v>1</v>
      </c>
      <c r="H414">
        <v>3</v>
      </c>
      <c r="I414" t="s">
        <v>340</v>
      </c>
      <c r="J414" t="s">
        <v>341</v>
      </c>
      <c r="K414" t="s">
        <v>342</v>
      </c>
      <c r="L414">
        <v>1346</v>
      </c>
      <c r="N414">
        <v>1009</v>
      </c>
      <c r="O414" t="s">
        <v>343</v>
      </c>
      <c r="P414" t="s">
        <v>343</v>
      </c>
      <c r="Q414">
        <v>1</v>
      </c>
      <c r="Y414">
        <v>0.72</v>
      </c>
      <c r="AA414">
        <v>40.04</v>
      </c>
      <c r="AB414">
        <v>0</v>
      </c>
      <c r="AC414">
        <v>0</v>
      </c>
      <c r="AD414">
        <v>0</v>
      </c>
      <c r="AN414">
        <v>0</v>
      </c>
      <c r="AO414">
        <v>0</v>
      </c>
      <c r="AP414">
        <v>1</v>
      </c>
      <c r="AQ414">
        <v>1</v>
      </c>
      <c r="AR414">
        <v>0</v>
      </c>
      <c r="AT414">
        <v>0.72</v>
      </c>
      <c r="AV414">
        <v>0</v>
      </c>
      <c r="AW414">
        <v>2</v>
      </c>
      <c r="AX414">
        <v>11182563</v>
      </c>
      <c r="AY414">
        <v>1</v>
      </c>
      <c r="AZ414">
        <v>0</v>
      </c>
      <c r="BA414">
        <v>414</v>
      </c>
      <c r="BB414">
        <v>1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28.828799999999998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1</v>
      </c>
      <c r="BQ414">
        <v>28.828799999999998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1</v>
      </c>
    </row>
    <row r="415" spans="1:75" ht="12.75">
      <c r="A415">
        <f>ROW(Source!A110)</f>
        <v>110</v>
      </c>
      <c r="B415">
        <v>11182565</v>
      </c>
      <c r="C415">
        <v>11182564</v>
      </c>
      <c r="D415">
        <v>121639</v>
      </c>
      <c r="E415">
        <v>1</v>
      </c>
      <c r="F415">
        <v>1</v>
      </c>
      <c r="G415">
        <v>1</v>
      </c>
      <c r="H415">
        <v>1</v>
      </c>
      <c r="I415" t="s">
        <v>448</v>
      </c>
      <c r="K415" t="s">
        <v>449</v>
      </c>
      <c r="L415">
        <v>1369</v>
      </c>
      <c r="N415">
        <v>1013</v>
      </c>
      <c r="O415" t="s">
        <v>325</v>
      </c>
      <c r="P415" t="s">
        <v>325</v>
      </c>
      <c r="Q415">
        <v>1</v>
      </c>
      <c r="Y415">
        <v>12.305</v>
      </c>
      <c r="AA415">
        <v>0</v>
      </c>
      <c r="AB415">
        <v>0</v>
      </c>
      <c r="AC415">
        <v>0</v>
      </c>
      <c r="AD415">
        <v>48.57</v>
      </c>
      <c r="AN415">
        <v>0</v>
      </c>
      <c r="AO415">
        <v>0</v>
      </c>
      <c r="AP415">
        <v>1</v>
      </c>
      <c r="AQ415">
        <v>1</v>
      </c>
      <c r="AR415">
        <v>0</v>
      </c>
      <c r="AT415">
        <v>10.7</v>
      </c>
      <c r="AU415" t="s">
        <v>233</v>
      </c>
      <c r="AV415">
        <v>1</v>
      </c>
      <c r="AW415">
        <v>2</v>
      </c>
      <c r="AX415">
        <v>11182573</v>
      </c>
      <c r="AY415">
        <v>1</v>
      </c>
      <c r="AZ415">
        <v>0</v>
      </c>
      <c r="BA415">
        <v>415</v>
      </c>
      <c r="BB415">
        <v>1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519.699</v>
      </c>
      <c r="BN415">
        <v>10.7</v>
      </c>
      <c r="BO415">
        <v>0</v>
      </c>
      <c r="BP415">
        <v>1</v>
      </c>
      <c r="BQ415">
        <v>0</v>
      </c>
      <c r="BR415">
        <v>0</v>
      </c>
      <c r="BS415">
        <v>0</v>
      </c>
      <c r="BT415">
        <v>597.6538499999999</v>
      </c>
      <c r="BU415">
        <v>12.305</v>
      </c>
      <c r="BV415">
        <v>0</v>
      </c>
      <c r="BW415">
        <v>1</v>
      </c>
    </row>
    <row r="416" spans="1:75" ht="12.75">
      <c r="A416">
        <f>ROW(Source!A110)</f>
        <v>110</v>
      </c>
      <c r="B416">
        <v>11182566</v>
      </c>
      <c r="C416">
        <v>11182564</v>
      </c>
      <c r="D416">
        <v>121548</v>
      </c>
      <c r="E416">
        <v>1</v>
      </c>
      <c r="F416">
        <v>1</v>
      </c>
      <c r="G416">
        <v>1</v>
      </c>
      <c r="H416">
        <v>1</v>
      </c>
      <c r="I416" t="s">
        <v>34</v>
      </c>
      <c r="K416" t="s">
        <v>326</v>
      </c>
      <c r="L416">
        <v>608254</v>
      </c>
      <c r="N416">
        <v>1013</v>
      </c>
      <c r="O416" t="s">
        <v>327</v>
      </c>
      <c r="P416" t="s">
        <v>327</v>
      </c>
      <c r="Q416">
        <v>1</v>
      </c>
      <c r="Y416">
        <v>0.43699999999999994</v>
      </c>
      <c r="AA416">
        <v>0</v>
      </c>
      <c r="AB416">
        <v>0</v>
      </c>
      <c r="AC416">
        <v>0</v>
      </c>
      <c r="AD416">
        <v>0</v>
      </c>
      <c r="AN416">
        <v>0</v>
      </c>
      <c r="AO416">
        <v>0</v>
      </c>
      <c r="AP416">
        <v>1</v>
      </c>
      <c r="AQ416">
        <v>1</v>
      </c>
      <c r="AR416">
        <v>0</v>
      </c>
      <c r="AT416">
        <v>0.38</v>
      </c>
      <c r="AU416" t="s">
        <v>233</v>
      </c>
      <c r="AV416">
        <v>2</v>
      </c>
      <c r="AW416">
        <v>2</v>
      </c>
      <c r="AX416">
        <v>11182574</v>
      </c>
      <c r="AY416">
        <v>1</v>
      </c>
      <c r="AZ416">
        <v>0</v>
      </c>
      <c r="BA416">
        <v>416</v>
      </c>
      <c r="BB416">
        <v>1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0.38</v>
      </c>
      <c r="BP416">
        <v>1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0.43699999999999994</v>
      </c>
      <c r="BW416">
        <v>1</v>
      </c>
    </row>
    <row r="417" spans="1:75" ht="12.75">
      <c r="A417">
        <f>ROW(Source!A110)</f>
        <v>110</v>
      </c>
      <c r="B417">
        <v>11182567</v>
      </c>
      <c r="C417">
        <v>11182564</v>
      </c>
      <c r="D417">
        <v>1466783</v>
      </c>
      <c r="E417">
        <v>1</v>
      </c>
      <c r="F417">
        <v>1</v>
      </c>
      <c r="G417">
        <v>1</v>
      </c>
      <c r="H417">
        <v>2</v>
      </c>
      <c r="I417" t="s">
        <v>328</v>
      </c>
      <c r="J417" t="s">
        <v>329</v>
      </c>
      <c r="K417" t="s">
        <v>330</v>
      </c>
      <c r="L417">
        <v>1480</v>
      </c>
      <c r="N417">
        <v>1013</v>
      </c>
      <c r="O417" t="s">
        <v>331</v>
      </c>
      <c r="P417" t="s">
        <v>332</v>
      </c>
      <c r="Q417">
        <v>1</v>
      </c>
      <c r="Y417">
        <v>0.21849999999999997</v>
      </c>
      <c r="AA417">
        <v>0</v>
      </c>
      <c r="AB417">
        <v>410.67</v>
      </c>
      <c r="AC417">
        <v>66.28</v>
      </c>
      <c r="AD417">
        <v>0</v>
      </c>
      <c r="AN417">
        <v>0</v>
      </c>
      <c r="AO417">
        <v>0</v>
      </c>
      <c r="AP417">
        <v>1</v>
      </c>
      <c r="AQ417">
        <v>1</v>
      </c>
      <c r="AR417">
        <v>0</v>
      </c>
      <c r="AT417">
        <v>0.19</v>
      </c>
      <c r="AU417" t="s">
        <v>233</v>
      </c>
      <c r="AV417">
        <v>0</v>
      </c>
      <c r="AW417">
        <v>2</v>
      </c>
      <c r="AX417">
        <v>11182575</v>
      </c>
      <c r="AY417">
        <v>1</v>
      </c>
      <c r="AZ417">
        <v>0</v>
      </c>
      <c r="BA417">
        <v>417</v>
      </c>
      <c r="BB417">
        <v>1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78.02730000000001</v>
      </c>
      <c r="BL417">
        <v>12.5932</v>
      </c>
      <c r="BM417">
        <v>0</v>
      </c>
      <c r="BN417">
        <v>0</v>
      </c>
      <c r="BO417">
        <v>0</v>
      </c>
      <c r="BP417">
        <v>1</v>
      </c>
      <c r="BQ417">
        <v>0</v>
      </c>
      <c r="BR417">
        <v>89.73139499999999</v>
      </c>
      <c r="BS417">
        <v>14.482179999999998</v>
      </c>
      <c r="BT417">
        <v>0</v>
      </c>
      <c r="BU417">
        <v>0</v>
      </c>
      <c r="BV417">
        <v>0</v>
      </c>
      <c r="BW417">
        <v>1</v>
      </c>
    </row>
    <row r="418" spans="1:75" ht="12.75">
      <c r="A418">
        <f>ROW(Source!A110)</f>
        <v>110</v>
      </c>
      <c r="B418">
        <v>11182568</v>
      </c>
      <c r="C418">
        <v>11182564</v>
      </c>
      <c r="D418">
        <v>1467385</v>
      </c>
      <c r="E418">
        <v>1</v>
      </c>
      <c r="F418">
        <v>1</v>
      </c>
      <c r="G418">
        <v>1</v>
      </c>
      <c r="H418">
        <v>2</v>
      </c>
      <c r="I418" t="s">
        <v>333</v>
      </c>
      <c r="J418" t="s">
        <v>334</v>
      </c>
      <c r="K418" t="s">
        <v>335</v>
      </c>
      <c r="L418">
        <v>1368</v>
      </c>
      <c r="N418">
        <v>1011</v>
      </c>
      <c r="O418" t="s">
        <v>336</v>
      </c>
      <c r="P418" t="s">
        <v>336</v>
      </c>
      <c r="Q418">
        <v>1</v>
      </c>
      <c r="Y418">
        <v>2.0125</v>
      </c>
      <c r="AA418">
        <v>0</v>
      </c>
      <c r="AB418">
        <v>15.45</v>
      </c>
      <c r="AC418">
        <v>0</v>
      </c>
      <c r="AD418">
        <v>0</v>
      </c>
      <c r="AN418">
        <v>0</v>
      </c>
      <c r="AO418">
        <v>0</v>
      </c>
      <c r="AP418">
        <v>1</v>
      </c>
      <c r="AQ418">
        <v>1</v>
      </c>
      <c r="AR418">
        <v>0</v>
      </c>
      <c r="AT418">
        <v>1.75</v>
      </c>
      <c r="AU418" t="s">
        <v>233</v>
      </c>
      <c r="AV418">
        <v>0</v>
      </c>
      <c r="AW418">
        <v>2</v>
      </c>
      <c r="AX418">
        <v>11182576</v>
      </c>
      <c r="AY418">
        <v>1</v>
      </c>
      <c r="AZ418">
        <v>0</v>
      </c>
      <c r="BA418">
        <v>418</v>
      </c>
      <c r="BB418">
        <v>1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27.0375</v>
      </c>
      <c r="BL418">
        <v>0</v>
      </c>
      <c r="BM418">
        <v>0</v>
      </c>
      <c r="BN418">
        <v>0</v>
      </c>
      <c r="BO418">
        <v>0</v>
      </c>
      <c r="BP418">
        <v>1</v>
      </c>
      <c r="BQ418">
        <v>0</v>
      </c>
      <c r="BR418">
        <v>31.093125</v>
      </c>
      <c r="BS418">
        <v>0</v>
      </c>
      <c r="BT418">
        <v>0</v>
      </c>
      <c r="BU418">
        <v>0</v>
      </c>
      <c r="BV418">
        <v>0</v>
      </c>
      <c r="BW418">
        <v>1</v>
      </c>
    </row>
    <row r="419" spans="1:75" ht="12.75">
      <c r="A419">
        <f>ROW(Source!A110)</f>
        <v>110</v>
      </c>
      <c r="B419">
        <v>11182569</v>
      </c>
      <c r="C419">
        <v>11182564</v>
      </c>
      <c r="D419">
        <v>1471982</v>
      </c>
      <c r="E419">
        <v>1</v>
      </c>
      <c r="F419">
        <v>1</v>
      </c>
      <c r="G419">
        <v>1</v>
      </c>
      <c r="H419">
        <v>2</v>
      </c>
      <c r="I419" t="s">
        <v>337</v>
      </c>
      <c r="J419" t="s">
        <v>338</v>
      </c>
      <c r="K419" t="s">
        <v>339</v>
      </c>
      <c r="L419">
        <v>1480</v>
      </c>
      <c r="N419">
        <v>1013</v>
      </c>
      <c r="O419" t="s">
        <v>331</v>
      </c>
      <c r="P419" t="s">
        <v>332</v>
      </c>
      <c r="Q419">
        <v>1</v>
      </c>
      <c r="Y419">
        <v>0.21849999999999997</v>
      </c>
      <c r="AA419">
        <v>0</v>
      </c>
      <c r="AB419">
        <v>290.01</v>
      </c>
      <c r="AC419">
        <v>104.55</v>
      </c>
      <c r="AD419">
        <v>0</v>
      </c>
      <c r="AN419">
        <v>0</v>
      </c>
      <c r="AO419">
        <v>0</v>
      </c>
      <c r="AP419">
        <v>1</v>
      </c>
      <c r="AQ419">
        <v>1</v>
      </c>
      <c r="AR419">
        <v>0</v>
      </c>
      <c r="AT419">
        <v>0.19</v>
      </c>
      <c r="AU419" t="s">
        <v>233</v>
      </c>
      <c r="AV419">
        <v>0</v>
      </c>
      <c r="AW419">
        <v>2</v>
      </c>
      <c r="AX419">
        <v>11182577</v>
      </c>
      <c r="AY419">
        <v>1</v>
      </c>
      <c r="AZ419">
        <v>0</v>
      </c>
      <c r="BA419">
        <v>419</v>
      </c>
      <c r="BB419">
        <v>1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55.1019</v>
      </c>
      <c r="BL419">
        <v>19.8645</v>
      </c>
      <c r="BM419">
        <v>0</v>
      </c>
      <c r="BN419">
        <v>0</v>
      </c>
      <c r="BO419">
        <v>0</v>
      </c>
      <c r="BP419">
        <v>1</v>
      </c>
      <c r="BQ419">
        <v>0</v>
      </c>
      <c r="BR419">
        <v>63.36718499999999</v>
      </c>
      <c r="BS419">
        <v>22.844174999999996</v>
      </c>
      <c r="BT419">
        <v>0</v>
      </c>
      <c r="BU419">
        <v>0</v>
      </c>
      <c r="BV419">
        <v>0</v>
      </c>
      <c r="BW419">
        <v>1</v>
      </c>
    </row>
    <row r="420" spans="1:75" ht="12.75">
      <c r="A420">
        <f>ROW(Source!A110)</f>
        <v>110</v>
      </c>
      <c r="B420">
        <v>11182570</v>
      </c>
      <c r="C420">
        <v>11182564</v>
      </c>
      <c r="D420">
        <v>1403825</v>
      </c>
      <c r="E420">
        <v>1</v>
      </c>
      <c r="F420">
        <v>1</v>
      </c>
      <c r="G420">
        <v>1</v>
      </c>
      <c r="H420">
        <v>3</v>
      </c>
      <c r="I420" t="s">
        <v>507</v>
      </c>
      <c r="J420" t="s">
        <v>508</v>
      </c>
      <c r="K420" t="s">
        <v>509</v>
      </c>
      <c r="L420">
        <v>1348</v>
      </c>
      <c r="N420">
        <v>1009</v>
      </c>
      <c r="O420" t="s">
        <v>353</v>
      </c>
      <c r="P420" t="s">
        <v>353</v>
      </c>
      <c r="Q420">
        <v>1000</v>
      </c>
      <c r="Y420">
        <v>0.116</v>
      </c>
      <c r="AA420">
        <v>19363.68</v>
      </c>
      <c r="AB420">
        <v>0</v>
      </c>
      <c r="AC420">
        <v>0</v>
      </c>
      <c r="AD420">
        <v>0</v>
      </c>
      <c r="AN420">
        <v>0</v>
      </c>
      <c r="AO420">
        <v>0</v>
      </c>
      <c r="AP420">
        <v>1</v>
      </c>
      <c r="AQ420">
        <v>1</v>
      </c>
      <c r="AR420">
        <v>0</v>
      </c>
      <c r="AT420">
        <v>0.116</v>
      </c>
      <c r="AV420">
        <v>0</v>
      </c>
      <c r="AW420">
        <v>2</v>
      </c>
      <c r="AX420">
        <v>11182578</v>
      </c>
      <c r="AY420">
        <v>1</v>
      </c>
      <c r="AZ420">
        <v>0</v>
      </c>
      <c r="BA420">
        <v>420</v>
      </c>
      <c r="BB420">
        <v>1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2246.18688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1</v>
      </c>
      <c r="BQ420">
        <v>2246.18688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1</v>
      </c>
    </row>
    <row r="421" spans="1:75" ht="12.75">
      <c r="A421">
        <f>ROW(Source!A110)</f>
        <v>110</v>
      </c>
      <c r="B421">
        <v>11182571</v>
      </c>
      <c r="C421">
        <v>11182564</v>
      </c>
      <c r="D421">
        <v>1404120</v>
      </c>
      <c r="E421">
        <v>1</v>
      </c>
      <c r="F421">
        <v>1</v>
      </c>
      <c r="G421">
        <v>1</v>
      </c>
      <c r="H421">
        <v>3</v>
      </c>
      <c r="I421" t="s">
        <v>501</v>
      </c>
      <c r="J421" t="s">
        <v>502</v>
      </c>
      <c r="K421" t="s">
        <v>503</v>
      </c>
      <c r="L421">
        <v>1348</v>
      </c>
      <c r="N421">
        <v>1009</v>
      </c>
      <c r="O421" t="s">
        <v>353</v>
      </c>
      <c r="P421" t="s">
        <v>353</v>
      </c>
      <c r="Q421">
        <v>1000</v>
      </c>
      <c r="Y421">
        <v>0.002</v>
      </c>
      <c r="AA421">
        <v>46879.8</v>
      </c>
      <c r="AB421">
        <v>0</v>
      </c>
      <c r="AC421">
        <v>0</v>
      </c>
      <c r="AD421">
        <v>0</v>
      </c>
      <c r="AN421">
        <v>0</v>
      </c>
      <c r="AO421">
        <v>0</v>
      </c>
      <c r="AP421">
        <v>1</v>
      </c>
      <c r="AQ421">
        <v>1</v>
      </c>
      <c r="AR421">
        <v>0</v>
      </c>
      <c r="AT421">
        <v>0.002</v>
      </c>
      <c r="AV421">
        <v>0</v>
      </c>
      <c r="AW421">
        <v>2</v>
      </c>
      <c r="AX421">
        <v>11182579</v>
      </c>
      <c r="AY421">
        <v>1</v>
      </c>
      <c r="AZ421">
        <v>0</v>
      </c>
      <c r="BA421">
        <v>421</v>
      </c>
      <c r="BB421">
        <v>1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93.7596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1</v>
      </c>
      <c r="BQ421">
        <v>93.7596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1</v>
      </c>
    </row>
    <row r="422" spans="1:75" ht="12.75">
      <c r="A422">
        <f>ROW(Source!A110)</f>
        <v>110</v>
      </c>
      <c r="B422">
        <v>11182572</v>
      </c>
      <c r="C422">
        <v>11182564</v>
      </c>
      <c r="D422">
        <v>1404368</v>
      </c>
      <c r="E422">
        <v>1</v>
      </c>
      <c r="F422">
        <v>1</v>
      </c>
      <c r="G422">
        <v>1</v>
      </c>
      <c r="H422">
        <v>3</v>
      </c>
      <c r="I422" t="s">
        <v>340</v>
      </c>
      <c r="J422" t="s">
        <v>341</v>
      </c>
      <c r="K422" t="s">
        <v>342</v>
      </c>
      <c r="L422">
        <v>1346</v>
      </c>
      <c r="N422">
        <v>1009</v>
      </c>
      <c r="O422" t="s">
        <v>343</v>
      </c>
      <c r="P422" t="s">
        <v>343</v>
      </c>
      <c r="Q422">
        <v>1</v>
      </c>
      <c r="Y422">
        <v>0.65</v>
      </c>
      <c r="AA422">
        <v>40.04</v>
      </c>
      <c r="AB422">
        <v>0</v>
      </c>
      <c r="AC422">
        <v>0</v>
      </c>
      <c r="AD422">
        <v>0</v>
      </c>
      <c r="AN422">
        <v>0</v>
      </c>
      <c r="AO422">
        <v>0</v>
      </c>
      <c r="AP422">
        <v>1</v>
      </c>
      <c r="AQ422">
        <v>1</v>
      </c>
      <c r="AR422">
        <v>0</v>
      </c>
      <c r="AT422">
        <v>0.65</v>
      </c>
      <c r="AV422">
        <v>0</v>
      </c>
      <c r="AW422">
        <v>2</v>
      </c>
      <c r="AX422">
        <v>11182580</v>
      </c>
      <c r="AY422">
        <v>1</v>
      </c>
      <c r="AZ422">
        <v>0</v>
      </c>
      <c r="BA422">
        <v>422</v>
      </c>
      <c r="BB422">
        <v>1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26.026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1</v>
      </c>
      <c r="BQ422">
        <v>26.026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1</v>
      </c>
    </row>
    <row r="423" spans="1:75" ht="12.75">
      <c r="A423">
        <f>ROW(Source!A111)</f>
        <v>111</v>
      </c>
      <c r="B423">
        <v>11182582</v>
      </c>
      <c r="C423">
        <v>11182581</v>
      </c>
      <c r="D423">
        <v>121639</v>
      </c>
      <c r="E423">
        <v>1</v>
      </c>
      <c r="F423">
        <v>1</v>
      </c>
      <c r="G423">
        <v>1</v>
      </c>
      <c r="H423">
        <v>1</v>
      </c>
      <c r="I423" t="s">
        <v>448</v>
      </c>
      <c r="K423" t="s">
        <v>449</v>
      </c>
      <c r="L423">
        <v>1369</v>
      </c>
      <c r="N423">
        <v>1013</v>
      </c>
      <c r="O423" t="s">
        <v>325</v>
      </c>
      <c r="P423" t="s">
        <v>325</v>
      </c>
      <c r="Q423">
        <v>1</v>
      </c>
      <c r="Y423">
        <v>55.92</v>
      </c>
      <c r="AA423">
        <v>0</v>
      </c>
      <c r="AB423">
        <v>0</v>
      </c>
      <c r="AC423">
        <v>0</v>
      </c>
      <c r="AD423">
        <v>48.57</v>
      </c>
      <c r="AN423">
        <v>0</v>
      </c>
      <c r="AO423">
        <v>0</v>
      </c>
      <c r="AP423">
        <v>1</v>
      </c>
      <c r="AQ423">
        <v>1</v>
      </c>
      <c r="AR423">
        <v>0</v>
      </c>
      <c r="AT423">
        <v>46.6</v>
      </c>
      <c r="AU423" t="s">
        <v>126</v>
      </c>
      <c r="AV423">
        <v>1</v>
      </c>
      <c r="AW423">
        <v>2</v>
      </c>
      <c r="AX423">
        <v>11182590</v>
      </c>
      <c r="AY423">
        <v>1</v>
      </c>
      <c r="AZ423">
        <v>0</v>
      </c>
      <c r="BA423">
        <v>423</v>
      </c>
      <c r="BB423">
        <v>1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2263.362</v>
      </c>
      <c r="BN423">
        <v>46.6</v>
      </c>
      <c r="BO423">
        <v>0</v>
      </c>
      <c r="BP423">
        <v>1</v>
      </c>
      <c r="BQ423">
        <v>0</v>
      </c>
      <c r="BR423">
        <v>0</v>
      </c>
      <c r="BS423">
        <v>0</v>
      </c>
      <c r="BT423">
        <v>2716.0344</v>
      </c>
      <c r="BU423">
        <v>55.92</v>
      </c>
      <c r="BV423">
        <v>0</v>
      </c>
      <c r="BW423">
        <v>1</v>
      </c>
    </row>
    <row r="424" spans="1:75" ht="12.75">
      <c r="A424">
        <f>ROW(Source!A111)</f>
        <v>111</v>
      </c>
      <c r="B424">
        <v>11182583</v>
      </c>
      <c r="C424">
        <v>11182581</v>
      </c>
      <c r="D424">
        <v>121548</v>
      </c>
      <c r="E424">
        <v>1</v>
      </c>
      <c r="F424">
        <v>1</v>
      </c>
      <c r="G424">
        <v>1</v>
      </c>
      <c r="H424">
        <v>1</v>
      </c>
      <c r="I424" t="s">
        <v>34</v>
      </c>
      <c r="K424" t="s">
        <v>326</v>
      </c>
      <c r="L424">
        <v>608254</v>
      </c>
      <c r="N424">
        <v>1013</v>
      </c>
      <c r="O424" t="s">
        <v>327</v>
      </c>
      <c r="P424" t="s">
        <v>327</v>
      </c>
      <c r="Q424">
        <v>1</v>
      </c>
      <c r="Y424">
        <v>0.072</v>
      </c>
      <c r="AA424">
        <v>0</v>
      </c>
      <c r="AB424">
        <v>0</v>
      </c>
      <c r="AC424">
        <v>0</v>
      </c>
      <c r="AD424">
        <v>0</v>
      </c>
      <c r="AN424">
        <v>0</v>
      </c>
      <c r="AO424">
        <v>0</v>
      </c>
      <c r="AP424">
        <v>1</v>
      </c>
      <c r="AQ424">
        <v>1</v>
      </c>
      <c r="AR424">
        <v>0</v>
      </c>
      <c r="AT424">
        <v>0.06</v>
      </c>
      <c r="AU424" t="s">
        <v>126</v>
      </c>
      <c r="AV424">
        <v>2</v>
      </c>
      <c r="AW424">
        <v>2</v>
      </c>
      <c r="AX424">
        <v>11182591</v>
      </c>
      <c r="AY424">
        <v>1</v>
      </c>
      <c r="AZ424">
        <v>0</v>
      </c>
      <c r="BA424">
        <v>424</v>
      </c>
      <c r="BB424">
        <v>1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0.06</v>
      </c>
      <c r="BP424">
        <v>1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0.072</v>
      </c>
      <c r="BW424">
        <v>1</v>
      </c>
    </row>
    <row r="425" spans="1:75" ht="12.75">
      <c r="A425">
        <f>ROW(Source!A111)</f>
        <v>111</v>
      </c>
      <c r="B425">
        <v>11182584</v>
      </c>
      <c r="C425">
        <v>11182581</v>
      </c>
      <c r="D425">
        <v>1466783</v>
      </c>
      <c r="E425">
        <v>1</v>
      </c>
      <c r="F425">
        <v>1</v>
      </c>
      <c r="G425">
        <v>1</v>
      </c>
      <c r="H425">
        <v>2</v>
      </c>
      <c r="I425" t="s">
        <v>328</v>
      </c>
      <c r="J425" t="s">
        <v>329</v>
      </c>
      <c r="K425" t="s">
        <v>330</v>
      </c>
      <c r="L425">
        <v>1480</v>
      </c>
      <c r="N425">
        <v>1013</v>
      </c>
      <c r="O425" t="s">
        <v>331</v>
      </c>
      <c r="P425" t="s">
        <v>332</v>
      </c>
      <c r="Q425">
        <v>1</v>
      </c>
      <c r="Y425">
        <v>0.036</v>
      </c>
      <c r="AA425">
        <v>0</v>
      </c>
      <c r="AB425">
        <v>410.67</v>
      </c>
      <c r="AC425">
        <v>66.28</v>
      </c>
      <c r="AD425">
        <v>0</v>
      </c>
      <c r="AN425">
        <v>0</v>
      </c>
      <c r="AO425">
        <v>0</v>
      </c>
      <c r="AP425">
        <v>1</v>
      </c>
      <c r="AQ425">
        <v>1</v>
      </c>
      <c r="AR425">
        <v>0</v>
      </c>
      <c r="AT425">
        <v>0.03</v>
      </c>
      <c r="AU425" t="s">
        <v>126</v>
      </c>
      <c r="AV425">
        <v>0</v>
      </c>
      <c r="AW425">
        <v>2</v>
      </c>
      <c r="AX425">
        <v>11182592</v>
      </c>
      <c r="AY425">
        <v>1</v>
      </c>
      <c r="AZ425">
        <v>0</v>
      </c>
      <c r="BA425">
        <v>425</v>
      </c>
      <c r="BB425">
        <v>1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12.3201</v>
      </c>
      <c r="BL425">
        <v>1.9884</v>
      </c>
      <c r="BM425">
        <v>0</v>
      </c>
      <c r="BN425">
        <v>0</v>
      </c>
      <c r="BO425">
        <v>0</v>
      </c>
      <c r="BP425">
        <v>1</v>
      </c>
      <c r="BQ425">
        <v>0</v>
      </c>
      <c r="BR425">
        <v>14.78412</v>
      </c>
      <c r="BS425">
        <v>2.3860799999999998</v>
      </c>
      <c r="BT425">
        <v>0</v>
      </c>
      <c r="BU425">
        <v>0</v>
      </c>
      <c r="BV425">
        <v>0</v>
      </c>
      <c r="BW425">
        <v>1</v>
      </c>
    </row>
    <row r="426" spans="1:75" ht="12.75">
      <c r="A426">
        <f>ROW(Source!A111)</f>
        <v>111</v>
      </c>
      <c r="B426">
        <v>11182585</v>
      </c>
      <c r="C426">
        <v>11182581</v>
      </c>
      <c r="D426">
        <v>1471034</v>
      </c>
      <c r="E426">
        <v>1</v>
      </c>
      <c r="F426">
        <v>1</v>
      </c>
      <c r="G426">
        <v>1</v>
      </c>
      <c r="H426">
        <v>2</v>
      </c>
      <c r="I426" t="s">
        <v>386</v>
      </c>
      <c r="J426" t="s">
        <v>355</v>
      </c>
      <c r="K426" t="s">
        <v>387</v>
      </c>
      <c r="L426">
        <v>1480</v>
      </c>
      <c r="N426">
        <v>1013</v>
      </c>
      <c r="O426" t="s">
        <v>331</v>
      </c>
      <c r="P426" t="s">
        <v>332</v>
      </c>
      <c r="Q426">
        <v>1</v>
      </c>
      <c r="Y426">
        <v>15.36</v>
      </c>
      <c r="AA426">
        <v>0</v>
      </c>
      <c r="AB426">
        <v>4.01</v>
      </c>
      <c r="AC426">
        <v>0</v>
      </c>
      <c r="AD426">
        <v>0</v>
      </c>
      <c r="AN426">
        <v>0</v>
      </c>
      <c r="AO426">
        <v>0</v>
      </c>
      <c r="AP426">
        <v>1</v>
      </c>
      <c r="AQ426">
        <v>1</v>
      </c>
      <c r="AR426">
        <v>0</v>
      </c>
      <c r="AT426">
        <v>12.8</v>
      </c>
      <c r="AU426" t="s">
        <v>126</v>
      </c>
      <c r="AV426">
        <v>0</v>
      </c>
      <c r="AW426">
        <v>2</v>
      </c>
      <c r="AX426">
        <v>11182593</v>
      </c>
      <c r="AY426">
        <v>1</v>
      </c>
      <c r="AZ426">
        <v>0</v>
      </c>
      <c r="BA426">
        <v>426</v>
      </c>
      <c r="BB426">
        <v>1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51.328</v>
      </c>
      <c r="BL426">
        <v>0</v>
      </c>
      <c r="BM426">
        <v>0</v>
      </c>
      <c r="BN426">
        <v>0</v>
      </c>
      <c r="BO426">
        <v>0</v>
      </c>
      <c r="BP426">
        <v>1</v>
      </c>
      <c r="BQ426">
        <v>0</v>
      </c>
      <c r="BR426">
        <v>61.593599999999995</v>
      </c>
      <c r="BS426">
        <v>0</v>
      </c>
      <c r="BT426">
        <v>0</v>
      </c>
      <c r="BU426">
        <v>0</v>
      </c>
      <c r="BV426">
        <v>0</v>
      </c>
      <c r="BW426">
        <v>1</v>
      </c>
    </row>
    <row r="427" spans="1:75" ht="12.75">
      <c r="A427">
        <f>ROW(Source!A111)</f>
        <v>111</v>
      </c>
      <c r="B427">
        <v>11182586</v>
      </c>
      <c r="C427">
        <v>11182581</v>
      </c>
      <c r="D427">
        <v>1471982</v>
      </c>
      <c r="E427">
        <v>1</v>
      </c>
      <c r="F427">
        <v>1</v>
      </c>
      <c r="G427">
        <v>1</v>
      </c>
      <c r="H427">
        <v>2</v>
      </c>
      <c r="I427" t="s">
        <v>337</v>
      </c>
      <c r="J427" t="s">
        <v>338</v>
      </c>
      <c r="K427" t="s">
        <v>339</v>
      </c>
      <c r="L427">
        <v>1480</v>
      </c>
      <c r="N427">
        <v>1013</v>
      </c>
      <c r="O427" t="s">
        <v>331</v>
      </c>
      <c r="P427" t="s">
        <v>332</v>
      </c>
      <c r="Q427">
        <v>1</v>
      </c>
      <c r="Y427">
        <v>0.036</v>
      </c>
      <c r="AA427">
        <v>0</v>
      </c>
      <c r="AB427">
        <v>290.01</v>
      </c>
      <c r="AC427">
        <v>104.55</v>
      </c>
      <c r="AD427">
        <v>0</v>
      </c>
      <c r="AN427">
        <v>0</v>
      </c>
      <c r="AO427">
        <v>0</v>
      </c>
      <c r="AP427">
        <v>1</v>
      </c>
      <c r="AQ427">
        <v>1</v>
      </c>
      <c r="AR427">
        <v>0</v>
      </c>
      <c r="AT427">
        <v>0.03</v>
      </c>
      <c r="AU427" t="s">
        <v>126</v>
      </c>
      <c r="AV427">
        <v>0</v>
      </c>
      <c r="AW427">
        <v>2</v>
      </c>
      <c r="AX427">
        <v>11182594</v>
      </c>
      <c r="AY427">
        <v>1</v>
      </c>
      <c r="AZ427">
        <v>0</v>
      </c>
      <c r="BA427">
        <v>427</v>
      </c>
      <c r="BB427">
        <v>1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8.700299999999999</v>
      </c>
      <c r="BL427">
        <v>3.1365</v>
      </c>
      <c r="BM427">
        <v>0</v>
      </c>
      <c r="BN427">
        <v>0</v>
      </c>
      <c r="BO427">
        <v>0</v>
      </c>
      <c r="BP427">
        <v>1</v>
      </c>
      <c r="BQ427">
        <v>0</v>
      </c>
      <c r="BR427">
        <v>10.440359999999998</v>
      </c>
      <c r="BS427">
        <v>3.7638</v>
      </c>
      <c r="BT427">
        <v>0</v>
      </c>
      <c r="BU427">
        <v>0</v>
      </c>
      <c r="BV427">
        <v>0</v>
      </c>
      <c r="BW427">
        <v>1</v>
      </c>
    </row>
    <row r="428" spans="1:75" ht="12.75">
      <c r="A428">
        <f>ROW(Source!A111)</f>
        <v>111</v>
      </c>
      <c r="B428">
        <v>11182587</v>
      </c>
      <c r="C428">
        <v>11182581</v>
      </c>
      <c r="D428">
        <v>1405109</v>
      </c>
      <c r="E428">
        <v>1</v>
      </c>
      <c r="F428">
        <v>1</v>
      </c>
      <c r="G428">
        <v>1</v>
      </c>
      <c r="H428">
        <v>3</v>
      </c>
      <c r="I428" t="s">
        <v>357</v>
      </c>
      <c r="J428" t="s">
        <v>358</v>
      </c>
      <c r="K428" t="s">
        <v>359</v>
      </c>
      <c r="L428">
        <v>1355</v>
      </c>
      <c r="N428">
        <v>1010</v>
      </c>
      <c r="O428" t="s">
        <v>66</v>
      </c>
      <c r="P428" t="s">
        <v>66</v>
      </c>
      <c r="Q428">
        <v>100</v>
      </c>
      <c r="Y428">
        <v>2.04</v>
      </c>
      <c r="AA428">
        <v>206.3</v>
      </c>
      <c r="AB428">
        <v>0</v>
      </c>
      <c r="AC428">
        <v>0</v>
      </c>
      <c r="AD428">
        <v>0</v>
      </c>
      <c r="AN428">
        <v>2</v>
      </c>
      <c r="AO428">
        <v>0</v>
      </c>
      <c r="AP428">
        <v>1</v>
      </c>
      <c r="AQ428">
        <v>1</v>
      </c>
      <c r="AR428">
        <v>0</v>
      </c>
      <c r="AT428">
        <v>2.04</v>
      </c>
      <c r="AV428">
        <v>0</v>
      </c>
      <c r="AW428">
        <v>2</v>
      </c>
      <c r="AX428">
        <v>11182595</v>
      </c>
      <c r="AY428">
        <v>1</v>
      </c>
      <c r="AZ428">
        <v>0</v>
      </c>
      <c r="BA428">
        <v>428</v>
      </c>
      <c r="BB428">
        <v>1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420.85200000000003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1</v>
      </c>
      <c r="BQ428">
        <v>420.85200000000003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1</v>
      </c>
    </row>
    <row r="429" spans="1:75" ht="12.75">
      <c r="A429">
        <f>ROW(Source!A111)</f>
        <v>111</v>
      </c>
      <c r="B429">
        <v>11182588</v>
      </c>
      <c r="C429">
        <v>11182581</v>
      </c>
      <c r="D429">
        <v>1444042</v>
      </c>
      <c r="E429">
        <v>1</v>
      </c>
      <c r="F429">
        <v>1</v>
      </c>
      <c r="G429">
        <v>1</v>
      </c>
      <c r="H429">
        <v>3</v>
      </c>
      <c r="I429" t="s">
        <v>459</v>
      </c>
      <c r="J429" t="s">
        <v>460</v>
      </c>
      <c r="K429" t="s">
        <v>461</v>
      </c>
      <c r="L429">
        <v>1358</v>
      </c>
      <c r="N429">
        <v>1010</v>
      </c>
      <c r="O429" t="s">
        <v>230</v>
      </c>
      <c r="P429" t="s">
        <v>230</v>
      </c>
      <c r="Q429">
        <v>10</v>
      </c>
      <c r="Y429">
        <v>20.4</v>
      </c>
      <c r="AA429">
        <v>18.38</v>
      </c>
      <c r="AB429">
        <v>0</v>
      </c>
      <c r="AC429">
        <v>0</v>
      </c>
      <c r="AD429">
        <v>0</v>
      </c>
      <c r="AN429">
        <v>2</v>
      </c>
      <c r="AO429">
        <v>0</v>
      </c>
      <c r="AP429">
        <v>1</v>
      </c>
      <c r="AQ429">
        <v>1</v>
      </c>
      <c r="AR429">
        <v>0</v>
      </c>
      <c r="AT429">
        <v>20.4</v>
      </c>
      <c r="AV429">
        <v>0</v>
      </c>
      <c r="AW429">
        <v>2</v>
      </c>
      <c r="AX429">
        <v>11182596</v>
      </c>
      <c r="AY429">
        <v>1</v>
      </c>
      <c r="AZ429">
        <v>0</v>
      </c>
      <c r="BA429">
        <v>429</v>
      </c>
      <c r="BB429">
        <v>1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374.95199999999994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1</v>
      </c>
      <c r="BQ429">
        <v>374.95199999999994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1</v>
      </c>
    </row>
    <row r="430" spans="1:75" ht="12.75">
      <c r="A430">
        <f>ROW(Source!A111)</f>
        <v>111</v>
      </c>
      <c r="B430">
        <v>11182589</v>
      </c>
      <c r="C430">
        <v>11182581</v>
      </c>
      <c r="D430">
        <v>1444118</v>
      </c>
      <c r="E430">
        <v>1</v>
      </c>
      <c r="F430">
        <v>1</v>
      </c>
      <c r="G430">
        <v>1</v>
      </c>
      <c r="H430">
        <v>3</v>
      </c>
      <c r="I430" t="s">
        <v>403</v>
      </c>
      <c r="J430" t="s">
        <v>404</v>
      </c>
      <c r="K430" t="s">
        <v>405</v>
      </c>
      <c r="L430">
        <v>1354</v>
      </c>
      <c r="N430">
        <v>1010</v>
      </c>
      <c r="O430" t="s">
        <v>24</v>
      </c>
      <c r="P430" t="s">
        <v>24</v>
      </c>
      <c r="Q430">
        <v>1</v>
      </c>
      <c r="Y430">
        <v>204</v>
      </c>
      <c r="AA430">
        <v>33.49</v>
      </c>
      <c r="AB430">
        <v>0</v>
      </c>
      <c r="AC430">
        <v>0</v>
      </c>
      <c r="AD430">
        <v>0</v>
      </c>
      <c r="AN430">
        <v>2</v>
      </c>
      <c r="AO430">
        <v>0</v>
      </c>
      <c r="AP430">
        <v>1</v>
      </c>
      <c r="AQ430">
        <v>1</v>
      </c>
      <c r="AR430">
        <v>0</v>
      </c>
      <c r="AT430">
        <v>204</v>
      </c>
      <c r="AV430">
        <v>0</v>
      </c>
      <c r="AW430">
        <v>2</v>
      </c>
      <c r="AX430">
        <v>11182597</v>
      </c>
      <c r="AY430">
        <v>1</v>
      </c>
      <c r="AZ430">
        <v>0</v>
      </c>
      <c r="BA430">
        <v>430</v>
      </c>
      <c r="BB430">
        <v>1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6831.96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1</v>
      </c>
      <c r="BQ430">
        <v>6831.96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1</v>
      </c>
    </row>
    <row r="431" spans="1:75" ht="12.75">
      <c r="A431">
        <f>ROW(Source!A112)</f>
        <v>112</v>
      </c>
      <c r="B431">
        <v>11182599</v>
      </c>
      <c r="C431">
        <v>11182598</v>
      </c>
      <c r="D431">
        <v>121639</v>
      </c>
      <c r="E431">
        <v>1</v>
      </c>
      <c r="F431">
        <v>1</v>
      </c>
      <c r="G431">
        <v>1</v>
      </c>
      <c r="H431">
        <v>1</v>
      </c>
      <c r="I431" t="s">
        <v>448</v>
      </c>
      <c r="K431" t="s">
        <v>449</v>
      </c>
      <c r="L431">
        <v>1369</v>
      </c>
      <c r="N431">
        <v>1013</v>
      </c>
      <c r="O431" t="s">
        <v>325</v>
      </c>
      <c r="P431" t="s">
        <v>325</v>
      </c>
      <c r="Q431">
        <v>1</v>
      </c>
      <c r="Y431">
        <v>22.8</v>
      </c>
      <c r="AA431">
        <v>0</v>
      </c>
      <c r="AB431">
        <v>0</v>
      </c>
      <c r="AC431">
        <v>0</v>
      </c>
      <c r="AD431">
        <v>48.57</v>
      </c>
      <c r="AN431">
        <v>0</v>
      </c>
      <c r="AO431">
        <v>0</v>
      </c>
      <c r="AP431">
        <v>1</v>
      </c>
      <c r="AQ431">
        <v>1</v>
      </c>
      <c r="AR431">
        <v>0</v>
      </c>
      <c r="AT431">
        <v>19</v>
      </c>
      <c r="AU431" t="s">
        <v>126</v>
      </c>
      <c r="AV431">
        <v>1</v>
      </c>
      <c r="AW431">
        <v>2</v>
      </c>
      <c r="AX431">
        <v>11182612</v>
      </c>
      <c r="AY431">
        <v>1</v>
      </c>
      <c r="AZ431">
        <v>0</v>
      </c>
      <c r="BA431">
        <v>431</v>
      </c>
      <c r="BB431">
        <v>1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922.83</v>
      </c>
      <c r="BN431">
        <v>19</v>
      </c>
      <c r="BO431">
        <v>0</v>
      </c>
      <c r="BP431">
        <v>1</v>
      </c>
      <c r="BQ431">
        <v>0</v>
      </c>
      <c r="BR431">
        <v>0</v>
      </c>
      <c r="BS431">
        <v>0</v>
      </c>
      <c r="BT431">
        <v>1107.396</v>
      </c>
      <c r="BU431">
        <v>22.8</v>
      </c>
      <c r="BV431">
        <v>0</v>
      </c>
      <c r="BW431">
        <v>1</v>
      </c>
    </row>
    <row r="432" spans="1:75" ht="12.75">
      <c r="A432">
        <f>ROW(Source!A112)</f>
        <v>112</v>
      </c>
      <c r="B432">
        <v>11182600</v>
      </c>
      <c r="C432">
        <v>11182598</v>
      </c>
      <c r="D432">
        <v>121548</v>
      </c>
      <c r="E432">
        <v>1</v>
      </c>
      <c r="F432">
        <v>1</v>
      </c>
      <c r="G432">
        <v>1</v>
      </c>
      <c r="H432">
        <v>1</v>
      </c>
      <c r="I432" t="s">
        <v>34</v>
      </c>
      <c r="K432" t="s">
        <v>326</v>
      </c>
      <c r="L432">
        <v>608254</v>
      </c>
      <c r="N432">
        <v>1013</v>
      </c>
      <c r="O432" t="s">
        <v>327</v>
      </c>
      <c r="P432" t="s">
        <v>327</v>
      </c>
      <c r="Q432">
        <v>1</v>
      </c>
      <c r="Y432">
        <v>0.45599999999999996</v>
      </c>
      <c r="AA432">
        <v>0</v>
      </c>
      <c r="AB432">
        <v>0</v>
      </c>
      <c r="AC432">
        <v>0</v>
      </c>
      <c r="AD432">
        <v>0</v>
      </c>
      <c r="AN432">
        <v>0</v>
      </c>
      <c r="AO432">
        <v>0</v>
      </c>
      <c r="AP432">
        <v>1</v>
      </c>
      <c r="AQ432">
        <v>1</v>
      </c>
      <c r="AR432">
        <v>0</v>
      </c>
      <c r="AT432">
        <v>0.38</v>
      </c>
      <c r="AU432" t="s">
        <v>126</v>
      </c>
      <c r="AV432">
        <v>2</v>
      </c>
      <c r="AW432">
        <v>2</v>
      </c>
      <c r="AX432">
        <v>11182613</v>
      </c>
      <c r="AY432">
        <v>1</v>
      </c>
      <c r="AZ432">
        <v>0</v>
      </c>
      <c r="BA432">
        <v>432</v>
      </c>
      <c r="BB432">
        <v>1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0.38</v>
      </c>
      <c r="BP432">
        <v>1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0.45599999999999996</v>
      </c>
      <c r="BW432">
        <v>1</v>
      </c>
    </row>
    <row r="433" spans="1:75" ht="12.75">
      <c r="A433">
        <f>ROW(Source!A112)</f>
        <v>112</v>
      </c>
      <c r="B433">
        <v>11182601</v>
      </c>
      <c r="C433">
        <v>11182598</v>
      </c>
      <c r="D433">
        <v>1466783</v>
      </c>
      <c r="E433">
        <v>1</v>
      </c>
      <c r="F433">
        <v>1</v>
      </c>
      <c r="G433">
        <v>1</v>
      </c>
      <c r="H433">
        <v>2</v>
      </c>
      <c r="I433" t="s">
        <v>328</v>
      </c>
      <c r="J433" t="s">
        <v>329</v>
      </c>
      <c r="K433" t="s">
        <v>330</v>
      </c>
      <c r="L433">
        <v>1480</v>
      </c>
      <c r="N433">
        <v>1013</v>
      </c>
      <c r="O433" t="s">
        <v>331</v>
      </c>
      <c r="P433" t="s">
        <v>332</v>
      </c>
      <c r="Q433">
        <v>1</v>
      </c>
      <c r="Y433">
        <v>0.22799999999999998</v>
      </c>
      <c r="AA433">
        <v>0</v>
      </c>
      <c r="AB433">
        <v>410.67</v>
      </c>
      <c r="AC433">
        <v>66.28</v>
      </c>
      <c r="AD433">
        <v>0</v>
      </c>
      <c r="AN433">
        <v>0</v>
      </c>
      <c r="AO433">
        <v>0</v>
      </c>
      <c r="AP433">
        <v>1</v>
      </c>
      <c r="AQ433">
        <v>1</v>
      </c>
      <c r="AR433">
        <v>0</v>
      </c>
      <c r="AT433">
        <v>0.19</v>
      </c>
      <c r="AU433" t="s">
        <v>126</v>
      </c>
      <c r="AV433">
        <v>0</v>
      </c>
      <c r="AW433">
        <v>2</v>
      </c>
      <c r="AX433">
        <v>11182614</v>
      </c>
      <c r="AY433">
        <v>1</v>
      </c>
      <c r="AZ433">
        <v>0</v>
      </c>
      <c r="BA433">
        <v>433</v>
      </c>
      <c r="BB433">
        <v>1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78.02730000000001</v>
      </c>
      <c r="BL433">
        <v>12.5932</v>
      </c>
      <c r="BM433">
        <v>0</v>
      </c>
      <c r="BN433">
        <v>0</v>
      </c>
      <c r="BO433">
        <v>0</v>
      </c>
      <c r="BP433">
        <v>1</v>
      </c>
      <c r="BQ433">
        <v>0</v>
      </c>
      <c r="BR433">
        <v>93.63275999999999</v>
      </c>
      <c r="BS433">
        <v>15.111839999999999</v>
      </c>
      <c r="BT433">
        <v>0</v>
      </c>
      <c r="BU433">
        <v>0</v>
      </c>
      <c r="BV433">
        <v>0</v>
      </c>
      <c r="BW433">
        <v>1</v>
      </c>
    </row>
    <row r="434" spans="1:75" ht="12.75">
      <c r="A434">
        <f>ROW(Source!A112)</f>
        <v>112</v>
      </c>
      <c r="B434">
        <v>11182602</v>
      </c>
      <c r="C434">
        <v>11182598</v>
      </c>
      <c r="D434">
        <v>1467385</v>
      </c>
      <c r="E434">
        <v>1</v>
      </c>
      <c r="F434">
        <v>1</v>
      </c>
      <c r="G434">
        <v>1</v>
      </c>
      <c r="H434">
        <v>2</v>
      </c>
      <c r="I434" t="s">
        <v>333</v>
      </c>
      <c r="J434" t="s">
        <v>334</v>
      </c>
      <c r="K434" t="s">
        <v>335</v>
      </c>
      <c r="L434">
        <v>1368</v>
      </c>
      <c r="N434">
        <v>1011</v>
      </c>
      <c r="O434" t="s">
        <v>336</v>
      </c>
      <c r="P434" t="s">
        <v>336</v>
      </c>
      <c r="Q434">
        <v>1</v>
      </c>
      <c r="Y434">
        <v>4.032</v>
      </c>
      <c r="AA434">
        <v>0</v>
      </c>
      <c r="AB434">
        <v>15.45</v>
      </c>
      <c r="AC434">
        <v>0</v>
      </c>
      <c r="AD434">
        <v>0</v>
      </c>
      <c r="AN434">
        <v>0</v>
      </c>
      <c r="AO434">
        <v>0</v>
      </c>
      <c r="AP434">
        <v>1</v>
      </c>
      <c r="AQ434">
        <v>1</v>
      </c>
      <c r="AR434">
        <v>0</v>
      </c>
      <c r="AT434">
        <v>3.36</v>
      </c>
      <c r="AU434" t="s">
        <v>126</v>
      </c>
      <c r="AV434">
        <v>0</v>
      </c>
      <c r="AW434">
        <v>2</v>
      </c>
      <c r="AX434">
        <v>11182615</v>
      </c>
      <c r="AY434">
        <v>1</v>
      </c>
      <c r="AZ434">
        <v>0</v>
      </c>
      <c r="BA434">
        <v>434</v>
      </c>
      <c r="BB434">
        <v>1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51.912</v>
      </c>
      <c r="BL434">
        <v>0</v>
      </c>
      <c r="BM434">
        <v>0</v>
      </c>
      <c r="BN434">
        <v>0</v>
      </c>
      <c r="BO434">
        <v>0</v>
      </c>
      <c r="BP434">
        <v>1</v>
      </c>
      <c r="BQ434">
        <v>0</v>
      </c>
      <c r="BR434">
        <v>62.294399999999996</v>
      </c>
      <c r="BS434">
        <v>0</v>
      </c>
      <c r="BT434">
        <v>0</v>
      </c>
      <c r="BU434">
        <v>0</v>
      </c>
      <c r="BV434">
        <v>0</v>
      </c>
      <c r="BW434">
        <v>1</v>
      </c>
    </row>
    <row r="435" spans="1:75" ht="12.75">
      <c r="A435">
        <f>ROW(Source!A112)</f>
        <v>112</v>
      </c>
      <c r="B435">
        <v>11182603</v>
      </c>
      <c r="C435">
        <v>11182598</v>
      </c>
      <c r="D435">
        <v>1471982</v>
      </c>
      <c r="E435">
        <v>1</v>
      </c>
      <c r="F435">
        <v>1</v>
      </c>
      <c r="G435">
        <v>1</v>
      </c>
      <c r="H435">
        <v>2</v>
      </c>
      <c r="I435" t="s">
        <v>337</v>
      </c>
      <c r="J435" t="s">
        <v>338</v>
      </c>
      <c r="K435" t="s">
        <v>339</v>
      </c>
      <c r="L435">
        <v>1480</v>
      </c>
      <c r="N435">
        <v>1013</v>
      </c>
      <c r="O435" t="s">
        <v>331</v>
      </c>
      <c r="P435" t="s">
        <v>332</v>
      </c>
      <c r="Q435">
        <v>1</v>
      </c>
      <c r="Y435">
        <v>0.22799999999999998</v>
      </c>
      <c r="AA435">
        <v>0</v>
      </c>
      <c r="AB435">
        <v>290.01</v>
      </c>
      <c r="AC435">
        <v>104.55</v>
      </c>
      <c r="AD435">
        <v>0</v>
      </c>
      <c r="AN435">
        <v>0</v>
      </c>
      <c r="AO435">
        <v>0</v>
      </c>
      <c r="AP435">
        <v>1</v>
      </c>
      <c r="AQ435">
        <v>1</v>
      </c>
      <c r="AR435">
        <v>0</v>
      </c>
      <c r="AT435">
        <v>0.19</v>
      </c>
      <c r="AU435" t="s">
        <v>126</v>
      </c>
      <c r="AV435">
        <v>0</v>
      </c>
      <c r="AW435">
        <v>2</v>
      </c>
      <c r="AX435">
        <v>11182616</v>
      </c>
      <c r="AY435">
        <v>1</v>
      </c>
      <c r="AZ435">
        <v>0</v>
      </c>
      <c r="BA435">
        <v>435</v>
      </c>
      <c r="BB435">
        <v>1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55.1019</v>
      </c>
      <c r="BL435">
        <v>19.8645</v>
      </c>
      <c r="BM435">
        <v>0</v>
      </c>
      <c r="BN435">
        <v>0</v>
      </c>
      <c r="BO435">
        <v>0</v>
      </c>
      <c r="BP435">
        <v>1</v>
      </c>
      <c r="BQ435">
        <v>0</v>
      </c>
      <c r="BR435">
        <v>66.12227999999999</v>
      </c>
      <c r="BS435">
        <v>23.8374</v>
      </c>
      <c r="BT435">
        <v>0</v>
      </c>
      <c r="BU435">
        <v>0</v>
      </c>
      <c r="BV435">
        <v>0</v>
      </c>
      <c r="BW435">
        <v>1</v>
      </c>
    </row>
    <row r="436" spans="1:75" ht="12.75">
      <c r="A436">
        <f>ROW(Source!A112)</f>
        <v>112</v>
      </c>
      <c r="B436">
        <v>11182604</v>
      </c>
      <c r="C436">
        <v>11182598</v>
      </c>
      <c r="D436">
        <v>1403792</v>
      </c>
      <c r="E436">
        <v>1</v>
      </c>
      <c r="F436">
        <v>1</v>
      </c>
      <c r="G436">
        <v>1</v>
      </c>
      <c r="H436">
        <v>3</v>
      </c>
      <c r="I436" t="s">
        <v>510</v>
      </c>
      <c r="J436" t="s">
        <v>511</v>
      </c>
      <c r="K436" t="s">
        <v>512</v>
      </c>
      <c r="L436">
        <v>1348</v>
      </c>
      <c r="N436">
        <v>1009</v>
      </c>
      <c r="O436" t="s">
        <v>353</v>
      </c>
      <c r="P436" t="s">
        <v>353</v>
      </c>
      <c r="Q436">
        <v>1000</v>
      </c>
      <c r="Y436">
        <v>0.004</v>
      </c>
      <c r="AA436">
        <v>19017.9</v>
      </c>
      <c r="AB436">
        <v>0</v>
      </c>
      <c r="AC436">
        <v>0</v>
      </c>
      <c r="AD436">
        <v>0</v>
      </c>
      <c r="AN436">
        <v>0</v>
      </c>
      <c r="AO436">
        <v>0</v>
      </c>
      <c r="AP436">
        <v>1</v>
      </c>
      <c r="AQ436">
        <v>1</v>
      </c>
      <c r="AR436">
        <v>0</v>
      </c>
      <c r="AT436">
        <v>0.004</v>
      </c>
      <c r="AV436">
        <v>0</v>
      </c>
      <c r="AW436">
        <v>2</v>
      </c>
      <c r="AX436">
        <v>11182617</v>
      </c>
      <c r="AY436">
        <v>1</v>
      </c>
      <c r="AZ436">
        <v>0</v>
      </c>
      <c r="BA436">
        <v>436</v>
      </c>
      <c r="BB436">
        <v>1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76.0716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1</v>
      </c>
      <c r="BQ436">
        <v>76.0716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1</v>
      </c>
    </row>
    <row r="437" spans="1:75" ht="12.75">
      <c r="A437">
        <f>ROW(Source!A112)</f>
        <v>112</v>
      </c>
      <c r="B437">
        <v>11182605</v>
      </c>
      <c r="C437">
        <v>11182598</v>
      </c>
      <c r="D437">
        <v>1404368</v>
      </c>
      <c r="E437">
        <v>1</v>
      </c>
      <c r="F437">
        <v>1</v>
      </c>
      <c r="G437">
        <v>1</v>
      </c>
      <c r="H437">
        <v>3</v>
      </c>
      <c r="I437" t="s">
        <v>340</v>
      </c>
      <c r="J437" t="s">
        <v>341</v>
      </c>
      <c r="K437" t="s">
        <v>342</v>
      </c>
      <c r="L437">
        <v>1346</v>
      </c>
      <c r="N437">
        <v>1009</v>
      </c>
      <c r="O437" t="s">
        <v>343</v>
      </c>
      <c r="P437" t="s">
        <v>343</v>
      </c>
      <c r="Q437">
        <v>1</v>
      </c>
      <c r="Y437">
        <v>0.55</v>
      </c>
      <c r="AA437">
        <v>40.04</v>
      </c>
      <c r="AB437">
        <v>0</v>
      </c>
      <c r="AC437">
        <v>0</v>
      </c>
      <c r="AD437">
        <v>0</v>
      </c>
      <c r="AN437">
        <v>0</v>
      </c>
      <c r="AO437">
        <v>0</v>
      </c>
      <c r="AP437">
        <v>1</v>
      </c>
      <c r="AQ437">
        <v>1</v>
      </c>
      <c r="AR437">
        <v>0</v>
      </c>
      <c r="AT437">
        <v>0.55</v>
      </c>
      <c r="AV437">
        <v>0</v>
      </c>
      <c r="AW437">
        <v>2</v>
      </c>
      <c r="AX437">
        <v>11182618</v>
      </c>
      <c r="AY437">
        <v>1</v>
      </c>
      <c r="AZ437">
        <v>0</v>
      </c>
      <c r="BA437">
        <v>437</v>
      </c>
      <c r="BB437">
        <v>1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22.022000000000002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1</v>
      </c>
      <c r="BQ437">
        <v>22.022000000000002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1</v>
      </c>
    </row>
    <row r="438" spans="1:75" ht="12.75">
      <c r="A438">
        <f>ROW(Source!A112)</f>
        <v>112</v>
      </c>
      <c r="B438">
        <v>11182606</v>
      </c>
      <c r="C438">
        <v>11182598</v>
      </c>
      <c r="D438">
        <v>1405092</v>
      </c>
      <c r="E438">
        <v>1</v>
      </c>
      <c r="F438">
        <v>1</v>
      </c>
      <c r="G438">
        <v>1</v>
      </c>
      <c r="H438">
        <v>3</v>
      </c>
      <c r="I438" t="s">
        <v>394</v>
      </c>
      <c r="J438" t="s">
        <v>395</v>
      </c>
      <c r="K438" t="s">
        <v>396</v>
      </c>
      <c r="L438">
        <v>1358</v>
      </c>
      <c r="N438">
        <v>1010</v>
      </c>
      <c r="O438" t="s">
        <v>230</v>
      </c>
      <c r="P438" t="s">
        <v>230</v>
      </c>
      <c r="Q438">
        <v>10</v>
      </c>
      <c r="Y438">
        <v>8.2</v>
      </c>
      <c r="AA438">
        <v>10</v>
      </c>
      <c r="AB438">
        <v>0</v>
      </c>
      <c r="AC438">
        <v>0</v>
      </c>
      <c r="AD438">
        <v>0</v>
      </c>
      <c r="AN438">
        <v>2</v>
      </c>
      <c r="AO438">
        <v>0</v>
      </c>
      <c r="AP438">
        <v>1</v>
      </c>
      <c r="AQ438">
        <v>1</v>
      </c>
      <c r="AR438">
        <v>0</v>
      </c>
      <c r="AT438">
        <v>8.2</v>
      </c>
      <c r="AV438">
        <v>0</v>
      </c>
      <c r="AW438">
        <v>2</v>
      </c>
      <c r="AX438">
        <v>11182619</v>
      </c>
      <c r="AY438">
        <v>1</v>
      </c>
      <c r="AZ438">
        <v>0</v>
      </c>
      <c r="BA438">
        <v>438</v>
      </c>
      <c r="BB438">
        <v>1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82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1</v>
      </c>
      <c r="BQ438">
        <v>82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1</v>
      </c>
    </row>
    <row r="439" spans="1:75" ht="12.75">
      <c r="A439">
        <f>ROW(Source!A112)</f>
        <v>112</v>
      </c>
      <c r="B439">
        <v>11182607</v>
      </c>
      <c r="C439">
        <v>11182598</v>
      </c>
      <c r="D439">
        <v>1405125</v>
      </c>
      <c r="E439">
        <v>1</v>
      </c>
      <c r="F439">
        <v>1</v>
      </c>
      <c r="G439">
        <v>1</v>
      </c>
      <c r="H439">
        <v>3</v>
      </c>
      <c r="I439" t="s">
        <v>397</v>
      </c>
      <c r="J439" t="s">
        <v>398</v>
      </c>
      <c r="K439" t="s">
        <v>399</v>
      </c>
      <c r="L439">
        <v>1358</v>
      </c>
      <c r="N439">
        <v>1010</v>
      </c>
      <c r="O439" t="s">
        <v>230</v>
      </c>
      <c r="P439" t="s">
        <v>230</v>
      </c>
      <c r="Q439">
        <v>10</v>
      </c>
      <c r="Y439">
        <v>8.2</v>
      </c>
      <c r="AA439">
        <v>8</v>
      </c>
      <c r="AB439">
        <v>0</v>
      </c>
      <c r="AC439">
        <v>0</v>
      </c>
      <c r="AD439">
        <v>0</v>
      </c>
      <c r="AN439">
        <v>2</v>
      </c>
      <c r="AO439">
        <v>0</v>
      </c>
      <c r="AP439">
        <v>1</v>
      </c>
      <c r="AQ439">
        <v>1</v>
      </c>
      <c r="AR439">
        <v>0</v>
      </c>
      <c r="AT439">
        <v>8.2</v>
      </c>
      <c r="AV439">
        <v>0</v>
      </c>
      <c r="AW439">
        <v>2</v>
      </c>
      <c r="AX439">
        <v>11182620</v>
      </c>
      <c r="AY439">
        <v>1</v>
      </c>
      <c r="AZ439">
        <v>0</v>
      </c>
      <c r="BA439">
        <v>439</v>
      </c>
      <c r="BB439">
        <v>1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65.6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1</v>
      </c>
      <c r="BQ439">
        <v>65.6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1</v>
      </c>
    </row>
    <row r="440" spans="1:75" ht="12.75">
      <c r="A440">
        <f>ROW(Source!A112)</f>
        <v>112</v>
      </c>
      <c r="B440">
        <v>11182608</v>
      </c>
      <c r="C440">
        <v>11182598</v>
      </c>
      <c r="D440">
        <v>1405411</v>
      </c>
      <c r="E440">
        <v>1</v>
      </c>
      <c r="F440">
        <v>1</v>
      </c>
      <c r="G440">
        <v>1</v>
      </c>
      <c r="H440">
        <v>3</v>
      </c>
      <c r="I440" t="s">
        <v>513</v>
      </c>
      <c r="J440" t="s">
        <v>514</v>
      </c>
      <c r="K440" t="s">
        <v>515</v>
      </c>
      <c r="L440">
        <v>1348</v>
      </c>
      <c r="N440">
        <v>1009</v>
      </c>
      <c r="O440" t="s">
        <v>353</v>
      </c>
      <c r="P440" t="s">
        <v>353</v>
      </c>
      <c r="Q440">
        <v>1000</v>
      </c>
      <c r="Y440">
        <v>0.081</v>
      </c>
      <c r="AA440">
        <v>11846.17</v>
      </c>
      <c r="AB440">
        <v>0</v>
      </c>
      <c r="AC440">
        <v>0</v>
      </c>
      <c r="AD440">
        <v>0</v>
      </c>
      <c r="AN440">
        <v>2</v>
      </c>
      <c r="AO440">
        <v>0</v>
      </c>
      <c r="AP440">
        <v>1</v>
      </c>
      <c r="AQ440">
        <v>1</v>
      </c>
      <c r="AR440">
        <v>0</v>
      </c>
      <c r="AT440">
        <v>0.081</v>
      </c>
      <c r="AV440">
        <v>0</v>
      </c>
      <c r="AW440">
        <v>2</v>
      </c>
      <c r="AX440">
        <v>11182621</v>
      </c>
      <c r="AY440">
        <v>1</v>
      </c>
      <c r="AZ440">
        <v>0</v>
      </c>
      <c r="BA440">
        <v>440</v>
      </c>
      <c r="BB440">
        <v>1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959.5397700000001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1</v>
      </c>
      <c r="BQ440">
        <v>959.5397700000001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1</v>
      </c>
    </row>
    <row r="441" spans="1:75" ht="12.75">
      <c r="A441">
        <f>ROW(Source!A112)</f>
        <v>112</v>
      </c>
      <c r="B441">
        <v>11182609</v>
      </c>
      <c r="C441">
        <v>11182598</v>
      </c>
      <c r="D441">
        <v>1405803</v>
      </c>
      <c r="E441">
        <v>1</v>
      </c>
      <c r="F441">
        <v>1</v>
      </c>
      <c r="G441">
        <v>1</v>
      </c>
      <c r="H441">
        <v>3</v>
      </c>
      <c r="I441" t="s">
        <v>347</v>
      </c>
      <c r="J441" t="s">
        <v>348</v>
      </c>
      <c r="K441" t="s">
        <v>349</v>
      </c>
      <c r="L441">
        <v>1346</v>
      </c>
      <c r="N441">
        <v>1009</v>
      </c>
      <c r="O441" t="s">
        <v>343</v>
      </c>
      <c r="P441" t="s">
        <v>343</v>
      </c>
      <c r="Q441">
        <v>1</v>
      </c>
      <c r="Y441">
        <v>2</v>
      </c>
      <c r="AA441">
        <v>41.07</v>
      </c>
      <c r="AB441">
        <v>0</v>
      </c>
      <c r="AC441">
        <v>0</v>
      </c>
      <c r="AD441">
        <v>0</v>
      </c>
      <c r="AN441">
        <v>2</v>
      </c>
      <c r="AO441">
        <v>0</v>
      </c>
      <c r="AP441">
        <v>1</v>
      </c>
      <c r="AQ441">
        <v>1</v>
      </c>
      <c r="AR441">
        <v>0</v>
      </c>
      <c r="AT441">
        <v>2</v>
      </c>
      <c r="AV441">
        <v>0</v>
      </c>
      <c r="AW441">
        <v>2</v>
      </c>
      <c r="AX441">
        <v>11182622</v>
      </c>
      <c r="AY441">
        <v>1</v>
      </c>
      <c r="AZ441">
        <v>0</v>
      </c>
      <c r="BA441">
        <v>441</v>
      </c>
      <c r="BB441">
        <v>1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82.14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1</v>
      </c>
      <c r="BQ441">
        <v>82.14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1</v>
      </c>
    </row>
    <row r="442" spans="1:75" ht="12.75">
      <c r="A442">
        <f>ROW(Source!A112)</f>
        <v>112</v>
      </c>
      <c r="B442">
        <v>11182610</v>
      </c>
      <c r="C442">
        <v>11182598</v>
      </c>
      <c r="D442">
        <v>1444042</v>
      </c>
      <c r="E442">
        <v>1</v>
      </c>
      <c r="F442">
        <v>1</v>
      </c>
      <c r="G442">
        <v>1</v>
      </c>
      <c r="H442">
        <v>3</v>
      </c>
      <c r="I442" t="s">
        <v>459</v>
      </c>
      <c r="J442" t="s">
        <v>460</v>
      </c>
      <c r="K442" t="s">
        <v>461</v>
      </c>
      <c r="L442">
        <v>1358</v>
      </c>
      <c r="N442">
        <v>1010</v>
      </c>
      <c r="O442" t="s">
        <v>230</v>
      </c>
      <c r="P442" t="s">
        <v>230</v>
      </c>
      <c r="Q442">
        <v>10</v>
      </c>
      <c r="Y442">
        <v>1.5</v>
      </c>
      <c r="AA442">
        <v>18.38</v>
      </c>
      <c r="AB442">
        <v>0</v>
      </c>
      <c r="AC442">
        <v>0</v>
      </c>
      <c r="AD442">
        <v>0</v>
      </c>
      <c r="AN442">
        <v>2</v>
      </c>
      <c r="AO442">
        <v>0</v>
      </c>
      <c r="AP442">
        <v>1</v>
      </c>
      <c r="AQ442">
        <v>1</v>
      </c>
      <c r="AR442">
        <v>0</v>
      </c>
      <c r="AT442">
        <v>1.5</v>
      </c>
      <c r="AV442">
        <v>0</v>
      </c>
      <c r="AW442">
        <v>2</v>
      </c>
      <c r="AX442">
        <v>11182623</v>
      </c>
      <c r="AY442">
        <v>1</v>
      </c>
      <c r="AZ442">
        <v>0</v>
      </c>
      <c r="BA442">
        <v>442</v>
      </c>
      <c r="BB442">
        <v>1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27.57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1</v>
      </c>
      <c r="BQ442">
        <v>27.57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1</v>
      </c>
    </row>
    <row r="443" spans="1:75" ht="12.75">
      <c r="A443">
        <f>ROW(Source!A112)</f>
        <v>112</v>
      </c>
      <c r="B443">
        <v>11182611</v>
      </c>
      <c r="C443">
        <v>11182598</v>
      </c>
      <c r="D443">
        <v>1444172</v>
      </c>
      <c r="E443">
        <v>1</v>
      </c>
      <c r="F443">
        <v>1</v>
      </c>
      <c r="G443">
        <v>1</v>
      </c>
      <c r="H443">
        <v>3</v>
      </c>
      <c r="I443" t="s">
        <v>516</v>
      </c>
      <c r="J443" t="s">
        <v>517</v>
      </c>
      <c r="K443" t="s">
        <v>518</v>
      </c>
      <c r="L443">
        <v>1358</v>
      </c>
      <c r="N443">
        <v>1010</v>
      </c>
      <c r="O443" t="s">
        <v>230</v>
      </c>
      <c r="P443" t="s">
        <v>230</v>
      </c>
      <c r="Q443">
        <v>10</v>
      </c>
      <c r="Y443">
        <v>13.4</v>
      </c>
      <c r="AA443">
        <v>119</v>
      </c>
      <c r="AB443">
        <v>0</v>
      </c>
      <c r="AC443">
        <v>0</v>
      </c>
      <c r="AD443">
        <v>0</v>
      </c>
      <c r="AN443">
        <v>2</v>
      </c>
      <c r="AO443">
        <v>0</v>
      </c>
      <c r="AP443">
        <v>1</v>
      </c>
      <c r="AQ443">
        <v>1</v>
      </c>
      <c r="AR443">
        <v>0</v>
      </c>
      <c r="AT443">
        <v>13.4</v>
      </c>
      <c r="AV443">
        <v>0</v>
      </c>
      <c r="AW443">
        <v>2</v>
      </c>
      <c r="AX443">
        <v>11182624</v>
      </c>
      <c r="AY443">
        <v>1</v>
      </c>
      <c r="AZ443">
        <v>0</v>
      </c>
      <c r="BA443">
        <v>443</v>
      </c>
      <c r="BB443">
        <v>1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1594.6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1</v>
      </c>
      <c r="BQ443">
        <v>1594.6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1</v>
      </c>
    </row>
    <row r="444" spans="1:75" ht="12.75">
      <c r="A444">
        <f>ROW(Source!A113)</f>
        <v>113</v>
      </c>
      <c r="B444">
        <v>11182626</v>
      </c>
      <c r="C444">
        <v>11182625</v>
      </c>
      <c r="D444">
        <v>121639</v>
      </c>
      <c r="E444">
        <v>1</v>
      </c>
      <c r="F444">
        <v>1</v>
      </c>
      <c r="G444">
        <v>1</v>
      </c>
      <c r="H444">
        <v>1</v>
      </c>
      <c r="I444" t="s">
        <v>448</v>
      </c>
      <c r="K444" t="s">
        <v>449</v>
      </c>
      <c r="L444">
        <v>1369</v>
      </c>
      <c r="N444">
        <v>1013</v>
      </c>
      <c r="O444" t="s">
        <v>325</v>
      </c>
      <c r="P444" t="s">
        <v>325</v>
      </c>
      <c r="Q444">
        <v>1</v>
      </c>
      <c r="Y444">
        <v>25.56</v>
      </c>
      <c r="AA444">
        <v>0</v>
      </c>
      <c r="AB444">
        <v>0</v>
      </c>
      <c r="AC444">
        <v>0</v>
      </c>
      <c r="AD444">
        <v>48.57</v>
      </c>
      <c r="AN444">
        <v>0</v>
      </c>
      <c r="AO444">
        <v>0</v>
      </c>
      <c r="AP444">
        <v>1</v>
      </c>
      <c r="AQ444">
        <v>1</v>
      </c>
      <c r="AR444">
        <v>0</v>
      </c>
      <c r="AT444">
        <v>21.3</v>
      </c>
      <c r="AU444" t="s">
        <v>126</v>
      </c>
      <c r="AV444">
        <v>1</v>
      </c>
      <c r="AW444">
        <v>2</v>
      </c>
      <c r="AX444">
        <v>11182639</v>
      </c>
      <c r="AY444">
        <v>1</v>
      </c>
      <c r="AZ444">
        <v>0</v>
      </c>
      <c r="BA444">
        <v>444</v>
      </c>
      <c r="BB444">
        <v>1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1034.541</v>
      </c>
      <c r="BN444">
        <v>21.3</v>
      </c>
      <c r="BO444">
        <v>0</v>
      </c>
      <c r="BP444">
        <v>1</v>
      </c>
      <c r="BQ444">
        <v>0</v>
      </c>
      <c r="BR444">
        <v>0</v>
      </c>
      <c r="BS444">
        <v>0</v>
      </c>
      <c r="BT444">
        <v>1241.4492</v>
      </c>
      <c r="BU444">
        <v>25.56</v>
      </c>
      <c r="BV444">
        <v>0</v>
      </c>
      <c r="BW444">
        <v>1</v>
      </c>
    </row>
    <row r="445" spans="1:75" ht="12.75">
      <c r="A445">
        <f>ROW(Source!A113)</f>
        <v>113</v>
      </c>
      <c r="B445">
        <v>11182627</v>
      </c>
      <c r="C445">
        <v>11182625</v>
      </c>
      <c r="D445">
        <v>121548</v>
      </c>
      <c r="E445">
        <v>1</v>
      </c>
      <c r="F445">
        <v>1</v>
      </c>
      <c r="G445">
        <v>1</v>
      </c>
      <c r="H445">
        <v>1</v>
      </c>
      <c r="I445" t="s">
        <v>34</v>
      </c>
      <c r="K445" t="s">
        <v>326</v>
      </c>
      <c r="L445">
        <v>608254</v>
      </c>
      <c r="N445">
        <v>1013</v>
      </c>
      <c r="O445" t="s">
        <v>327</v>
      </c>
      <c r="P445" t="s">
        <v>327</v>
      </c>
      <c r="Q445">
        <v>1</v>
      </c>
      <c r="Y445">
        <v>0.6</v>
      </c>
      <c r="AA445">
        <v>0</v>
      </c>
      <c r="AB445">
        <v>0</v>
      </c>
      <c r="AC445">
        <v>0</v>
      </c>
      <c r="AD445">
        <v>0</v>
      </c>
      <c r="AN445">
        <v>0</v>
      </c>
      <c r="AO445">
        <v>0</v>
      </c>
      <c r="AP445">
        <v>1</v>
      </c>
      <c r="AQ445">
        <v>1</v>
      </c>
      <c r="AR445">
        <v>0</v>
      </c>
      <c r="AT445">
        <v>0.5</v>
      </c>
      <c r="AU445" t="s">
        <v>126</v>
      </c>
      <c r="AV445">
        <v>2</v>
      </c>
      <c r="AW445">
        <v>2</v>
      </c>
      <c r="AX445">
        <v>11182640</v>
      </c>
      <c r="AY445">
        <v>1</v>
      </c>
      <c r="AZ445">
        <v>0</v>
      </c>
      <c r="BA445">
        <v>445</v>
      </c>
      <c r="BB445">
        <v>1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0.5</v>
      </c>
      <c r="BP445">
        <v>1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0.6</v>
      </c>
      <c r="BW445">
        <v>1</v>
      </c>
    </row>
    <row r="446" spans="1:75" ht="12.75">
      <c r="A446">
        <f>ROW(Source!A113)</f>
        <v>113</v>
      </c>
      <c r="B446">
        <v>11182628</v>
      </c>
      <c r="C446">
        <v>11182625</v>
      </c>
      <c r="D446">
        <v>1466783</v>
      </c>
      <c r="E446">
        <v>1</v>
      </c>
      <c r="F446">
        <v>1</v>
      </c>
      <c r="G446">
        <v>1</v>
      </c>
      <c r="H446">
        <v>2</v>
      </c>
      <c r="I446" t="s">
        <v>328</v>
      </c>
      <c r="J446" t="s">
        <v>329</v>
      </c>
      <c r="K446" t="s">
        <v>330</v>
      </c>
      <c r="L446">
        <v>1480</v>
      </c>
      <c r="N446">
        <v>1013</v>
      </c>
      <c r="O446" t="s">
        <v>331</v>
      </c>
      <c r="P446" t="s">
        <v>332</v>
      </c>
      <c r="Q446">
        <v>1</v>
      </c>
      <c r="Y446">
        <v>0.3</v>
      </c>
      <c r="AA446">
        <v>0</v>
      </c>
      <c r="AB446">
        <v>410.67</v>
      </c>
      <c r="AC446">
        <v>66.28</v>
      </c>
      <c r="AD446">
        <v>0</v>
      </c>
      <c r="AN446">
        <v>0</v>
      </c>
      <c r="AO446">
        <v>0</v>
      </c>
      <c r="AP446">
        <v>1</v>
      </c>
      <c r="AQ446">
        <v>1</v>
      </c>
      <c r="AR446">
        <v>0</v>
      </c>
      <c r="AT446">
        <v>0.25</v>
      </c>
      <c r="AU446" t="s">
        <v>126</v>
      </c>
      <c r="AV446">
        <v>0</v>
      </c>
      <c r="AW446">
        <v>2</v>
      </c>
      <c r="AX446">
        <v>11182641</v>
      </c>
      <c r="AY446">
        <v>1</v>
      </c>
      <c r="AZ446">
        <v>0</v>
      </c>
      <c r="BA446">
        <v>446</v>
      </c>
      <c r="BB446">
        <v>1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102.6675</v>
      </c>
      <c r="BL446">
        <v>16.57</v>
      </c>
      <c r="BM446">
        <v>0</v>
      </c>
      <c r="BN446">
        <v>0</v>
      </c>
      <c r="BO446">
        <v>0</v>
      </c>
      <c r="BP446">
        <v>1</v>
      </c>
      <c r="BQ446">
        <v>0</v>
      </c>
      <c r="BR446">
        <v>123.201</v>
      </c>
      <c r="BS446">
        <v>19.884</v>
      </c>
      <c r="BT446">
        <v>0</v>
      </c>
      <c r="BU446">
        <v>0</v>
      </c>
      <c r="BV446">
        <v>0</v>
      </c>
      <c r="BW446">
        <v>1</v>
      </c>
    </row>
    <row r="447" spans="1:75" ht="12.75">
      <c r="A447">
        <f>ROW(Source!A113)</f>
        <v>113</v>
      </c>
      <c r="B447">
        <v>11182629</v>
      </c>
      <c r="C447">
        <v>11182625</v>
      </c>
      <c r="D447">
        <v>1467385</v>
      </c>
      <c r="E447">
        <v>1</v>
      </c>
      <c r="F447">
        <v>1</v>
      </c>
      <c r="G447">
        <v>1</v>
      </c>
      <c r="H447">
        <v>2</v>
      </c>
      <c r="I447" t="s">
        <v>333</v>
      </c>
      <c r="J447" t="s">
        <v>334</v>
      </c>
      <c r="K447" t="s">
        <v>335</v>
      </c>
      <c r="L447">
        <v>1368</v>
      </c>
      <c r="N447">
        <v>1011</v>
      </c>
      <c r="O447" t="s">
        <v>336</v>
      </c>
      <c r="P447" t="s">
        <v>336</v>
      </c>
      <c r="Q447">
        <v>1</v>
      </c>
      <c r="Y447">
        <v>4.032</v>
      </c>
      <c r="AA447">
        <v>0</v>
      </c>
      <c r="AB447">
        <v>15.45</v>
      </c>
      <c r="AC447">
        <v>0</v>
      </c>
      <c r="AD447">
        <v>0</v>
      </c>
      <c r="AN447">
        <v>0</v>
      </c>
      <c r="AO447">
        <v>0</v>
      </c>
      <c r="AP447">
        <v>1</v>
      </c>
      <c r="AQ447">
        <v>1</v>
      </c>
      <c r="AR447">
        <v>0</v>
      </c>
      <c r="AT447">
        <v>3.36</v>
      </c>
      <c r="AU447" t="s">
        <v>126</v>
      </c>
      <c r="AV447">
        <v>0</v>
      </c>
      <c r="AW447">
        <v>2</v>
      </c>
      <c r="AX447">
        <v>11182642</v>
      </c>
      <c r="AY447">
        <v>1</v>
      </c>
      <c r="AZ447">
        <v>0</v>
      </c>
      <c r="BA447">
        <v>447</v>
      </c>
      <c r="BB447">
        <v>1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51.912</v>
      </c>
      <c r="BL447">
        <v>0</v>
      </c>
      <c r="BM447">
        <v>0</v>
      </c>
      <c r="BN447">
        <v>0</v>
      </c>
      <c r="BO447">
        <v>0</v>
      </c>
      <c r="BP447">
        <v>1</v>
      </c>
      <c r="BQ447">
        <v>0</v>
      </c>
      <c r="BR447">
        <v>62.294399999999996</v>
      </c>
      <c r="BS447">
        <v>0</v>
      </c>
      <c r="BT447">
        <v>0</v>
      </c>
      <c r="BU447">
        <v>0</v>
      </c>
      <c r="BV447">
        <v>0</v>
      </c>
      <c r="BW447">
        <v>1</v>
      </c>
    </row>
    <row r="448" spans="1:75" ht="12.75">
      <c r="A448">
        <f>ROW(Source!A113)</f>
        <v>113</v>
      </c>
      <c r="B448">
        <v>11182630</v>
      </c>
      <c r="C448">
        <v>11182625</v>
      </c>
      <c r="D448">
        <v>1471982</v>
      </c>
      <c r="E448">
        <v>1</v>
      </c>
      <c r="F448">
        <v>1</v>
      </c>
      <c r="G448">
        <v>1</v>
      </c>
      <c r="H448">
        <v>2</v>
      </c>
      <c r="I448" t="s">
        <v>337</v>
      </c>
      <c r="J448" t="s">
        <v>338</v>
      </c>
      <c r="K448" t="s">
        <v>339</v>
      </c>
      <c r="L448">
        <v>1480</v>
      </c>
      <c r="N448">
        <v>1013</v>
      </c>
      <c r="O448" t="s">
        <v>331</v>
      </c>
      <c r="P448" t="s">
        <v>332</v>
      </c>
      <c r="Q448">
        <v>1</v>
      </c>
      <c r="Y448">
        <v>0.3</v>
      </c>
      <c r="AA448">
        <v>0</v>
      </c>
      <c r="AB448">
        <v>290.01</v>
      </c>
      <c r="AC448">
        <v>104.55</v>
      </c>
      <c r="AD448">
        <v>0</v>
      </c>
      <c r="AN448">
        <v>0</v>
      </c>
      <c r="AO448">
        <v>0</v>
      </c>
      <c r="AP448">
        <v>1</v>
      </c>
      <c r="AQ448">
        <v>1</v>
      </c>
      <c r="AR448">
        <v>0</v>
      </c>
      <c r="AT448">
        <v>0.25</v>
      </c>
      <c r="AU448" t="s">
        <v>126</v>
      </c>
      <c r="AV448">
        <v>0</v>
      </c>
      <c r="AW448">
        <v>2</v>
      </c>
      <c r="AX448">
        <v>11182643</v>
      </c>
      <c r="AY448">
        <v>1</v>
      </c>
      <c r="AZ448">
        <v>0</v>
      </c>
      <c r="BA448">
        <v>448</v>
      </c>
      <c r="BB448">
        <v>1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72.5025</v>
      </c>
      <c r="BL448">
        <v>26.1375</v>
      </c>
      <c r="BM448">
        <v>0</v>
      </c>
      <c r="BN448">
        <v>0</v>
      </c>
      <c r="BO448">
        <v>0</v>
      </c>
      <c r="BP448">
        <v>1</v>
      </c>
      <c r="BQ448">
        <v>0</v>
      </c>
      <c r="BR448">
        <v>87.003</v>
      </c>
      <c r="BS448">
        <v>31.365</v>
      </c>
      <c r="BT448">
        <v>0</v>
      </c>
      <c r="BU448">
        <v>0</v>
      </c>
      <c r="BV448">
        <v>0</v>
      </c>
      <c r="BW448">
        <v>1</v>
      </c>
    </row>
    <row r="449" spans="1:75" ht="12.75">
      <c r="A449">
        <f>ROW(Source!A113)</f>
        <v>113</v>
      </c>
      <c r="B449">
        <v>11182631</v>
      </c>
      <c r="C449">
        <v>11182625</v>
      </c>
      <c r="D449">
        <v>1403792</v>
      </c>
      <c r="E449">
        <v>1</v>
      </c>
      <c r="F449">
        <v>1</v>
      </c>
      <c r="G449">
        <v>1</v>
      </c>
      <c r="H449">
        <v>3</v>
      </c>
      <c r="I449" t="s">
        <v>510</v>
      </c>
      <c r="J449" t="s">
        <v>511</v>
      </c>
      <c r="K449" t="s">
        <v>512</v>
      </c>
      <c r="L449">
        <v>1348</v>
      </c>
      <c r="N449">
        <v>1009</v>
      </c>
      <c r="O449" t="s">
        <v>353</v>
      </c>
      <c r="P449" t="s">
        <v>353</v>
      </c>
      <c r="Q449">
        <v>1000</v>
      </c>
      <c r="Y449">
        <v>0.004</v>
      </c>
      <c r="AA449">
        <v>19017.9</v>
      </c>
      <c r="AB449">
        <v>0</v>
      </c>
      <c r="AC449">
        <v>0</v>
      </c>
      <c r="AD449">
        <v>0</v>
      </c>
      <c r="AN449">
        <v>0</v>
      </c>
      <c r="AO449">
        <v>0</v>
      </c>
      <c r="AP449">
        <v>1</v>
      </c>
      <c r="AQ449">
        <v>1</v>
      </c>
      <c r="AR449">
        <v>0</v>
      </c>
      <c r="AT449">
        <v>0.004</v>
      </c>
      <c r="AV449">
        <v>0</v>
      </c>
      <c r="AW449">
        <v>2</v>
      </c>
      <c r="AX449">
        <v>11182644</v>
      </c>
      <c r="AY449">
        <v>1</v>
      </c>
      <c r="AZ449">
        <v>0</v>
      </c>
      <c r="BA449">
        <v>449</v>
      </c>
      <c r="BB449">
        <v>1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76.0716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1</v>
      </c>
      <c r="BQ449">
        <v>76.0716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1</v>
      </c>
    </row>
    <row r="450" spans="1:75" ht="12.75">
      <c r="A450">
        <f>ROW(Source!A113)</f>
        <v>113</v>
      </c>
      <c r="B450">
        <v>11182632</v>
      </c>
      <c r="C450">
        <v>11182625</v>
      </c>
      <c r="D450">
        <v>1404368</v>
      </c>
      <c r="E450">
        <v>1</v>
      </c>
      <c r="F450">
        <v>1</v>
      </c>
      <c r="G450">
        <v>1</v>
      </c>
      <c r="H450">
        <v>3</v>
      </c>
      <c r="I450" t="s">
        <v>340</v>
      </c>
      <c r="J450" t="s">
        <v>341</v>
      </c>
      <c r="K450" t="s">
        <v>342</v>
      </c>
      <c r="L450">
        <v>1346</v>
      </c>
      <c r="N450">
        <v>1009</v>
      </c>
      <c r="O450" t="s">
        <v>343</v>
      </c>
      <c r="P450" t="s">
        <v>343</v>
      </c>
      <c r="Q450">
        <v>1</v>
      </c>
      <c r="Y450">
        <v>1.3</v>
      </c>
      <c r="AA450">
        <v>40.04</v>
      </c>
      <c r="AB450">
        <v>0</v>
      </c>
      <c r="AC450">
        <v>0</v>
      </c>
      <c r="AD450">
        <v>0</v>
      </c>
      <c r="AN450">
        <v>0</v>
      </c>
      <c r="AO450">
        <v>0</v>
      </c>
      <c r="AP450">
        <v>1</v>
      </c>
      <c r="AQ450">
        <v>1</v>
      </c>
      <c r="AR450">
        <v>0</v>
      </c>
      <c r="AT450">
        <v>1.3</v>
      </c>
      <c r="AV450">
        <v>0</v>
      </c>
      <c r="AW450">
        <v>2</v>
      </c>
      <c r="AX450">
        <v>11182645</v>
      </c>
      <c r="AY450">
        <v>1</v>
      </c>
      <c r="AZ450">
        <v>0</v>
      </c>
      <c r="BA450">
        <v>450</v>
      </c>
      <c r="BB450">
        <v>1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52.052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1</v>
      </c>
      <c r="BQ450">
        <v>52.052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1</v>
      </c>
    </row>
    <row r="451" spans="1:75" ht="12.75">
      <c r="A451">
        <f>ROW(Source!A113)</f>
        <v>113</v>
      </c>
      <c r="B451">
        <v>11182633</v>
      </c>
      <c r="C451">
        <v>11182625</v>
      </c>
      <c r="D451">
        <v>1405092</v>
      </c>
      <c r="E451">
        <v>1</v>
      </c>
      <c r="F451">
        <v>1</v>
      </c>
      <c r="G451">
        <v>1</v>
      </c>
      <c r="H451">
        <v>3</v>
      </c>
      <c r="I451" t="s">
        <v>394</v>
      </c>
      <c r="J451" t="s">
        <v>395</v>
      </c>
      <c r="K451" t="s">
        <v>396</v>
      </c>
      <c r="L451">
        <v>1358</v>
      </c>
      <c r="N451">
        <v>1010</v>
      </c>
      <c r="O451" t="s">
        <v>230</v>
      </c>
      <c r="P451" t="s">
        <v>230</v>
      </c>
      <c r="Q451">
        <v>10</v>
      </c>
      <c r="Y451">
        <v>8.2</v>
      </c>
      <c r="AA451">
        <v>10</v>
      </c>
      <c r="AB451">
        <v>0</v>
      </c>
      <c r="AC451">
        <v>0</v>
      </c>
      <c r="AD451">
        <v>0</v>
      </c>
      <c r="AN451">
        <v>2</v>
      </c>
      <c r="AO451">
        <v>0</v>
      </c>
      <c r="AP451">
        <v>1</v>
      </c>
      <c r="AQ451">
        <v>1</v>
      </c>
      <c r="AR451">
        <v>0</v>
      </c>
      <c r="AT451">
        <v>8.2</v>
      </c>
      <c r="AV451">
        <v>0</v>
      </c>
      <c r="AW451">
        <v>2</v>
      </c>
      <c r="AX451">
        <v>11182646</v>
      </c>
      <c r="AY451">
        <v>1</v>
      </c>
      <c r="AZ451">
        <v>0</v>
      </c>
      <c r="BA451">
        <v>451</v>
      </c>
      <c r="BB451">
        <v>1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82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1</v>
      </c>
      <c r="BQ451">
        <v>82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1</v>
      </c>
    </row>
    <row r="452" spans="1:75" ht="12.75">
      <c r="A452">
        <f>ROW(Source!A113)</f>
        <v>113</v>
      </c>
      <c r="B452">
        <v>11182634</v>
      </c>
      <c r="C452">
        <v>11182625</v>
      </c>
      <c r="D452">
        <v>1405125</v>
      </c>
      <c r="E452">
        <v>1</v>
      </c>
      <c r="F452">
        <v>1</v>
      </c>
      <c r="G452">
        <v>1</v>
      </c>
      <c r="H452">
        <v>3</v>
      </c>
      <c r="I452" t="s">
        <v>397</v>
      </c>
      <c r="J452" t="s">
        <v>398</v>
      </c>
      <c r="K452" t="s">
        <v>399</v>
      </c>
      <c r="L452">
        <v>1358</v>
      </c>
      <c r="N452">
        <v>1010</v>
      </c>
      <c r="O452" t="s">
        <v>230</v>
      </c>
      <c r="P452" t="s">
        <v>230</v>
      </c>
      <c r="Q452">
        <v>10</v>
      </c>
      <c r="Y452">
        <v>8.2</v>
      </c>
      <c r="AA452">
        <v>8</v>
      </c>
      <c r="AB452">
        <v>0</v>
      </c>
      <c r="AC452">
        <v>0</v>
      </c>
      <c r="AD452">
        <v>0</v>
      </c>
      <c r="AN452">
        <v>2</v>
      </c>
      <c r="AO452">
        <v>0</v>
      </c>
      <c r="AP452">
        <v>1</v>
      </c>
      <c r="AQ452">
        <v>1</v>
      </c>
      <c r="AR452">
        <v>0</v>
      </c>
      <c r="AT452">
        <v>8.2</v>
      </c>
      <c r="AV452">
        <v>0</v>
      </c>
      <c r="AW452">
        <v>2</v>
      </c>
      <c r="AX452">
        <v>11182647</v>
      </c>
      <c r="AY452">
        <v>1</v>
      </c>
      <c r="AZ452">
        <v>0</v>
      </c>
      <c r="BA452">
        <v>452</v>
      </c>
      <c r="BB452">
        <v>1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65.6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1</v>
      </c>
      <c r="BQ452">
        <v>65.6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1</v>
      </c>
    </row>
    <row r="453" spans="1:75" ht="12.75">
      <c r="A453">
        <f>ROW(Source!A113)</f>
        <v>113</v>
      </c>
      <c r="B453">
        <v>11182635</v>
      </c>
      <c r="C453">
        <v>11182625</v>
      </c>
      <c r="D453">
        <v>1405411</v>
      </c>
      <c r="E453">
        <v>1</v>
      </c>
      <c r="F453">
        <v>1</v>
      </c>
      <c r="G453">
        <v>1</v>
      </c>
      <c r="H453">
        <v>3</v>
      </c>
      <c r="I453" t="s">
        <v>513</v>
      </c>
      <c r="J453" t="s">
        <v>514</v>
      </c>
      <c r="K453" t="s">
        <v>515</v>
      </c>
      <c r="L453">
        <v>1348</v>
      </c>
      <c r="N453">
        <v>1009</v>
      </c>
      <c r="O453" t="s">
        <v>353</v>
      </c>
      <c r="P453" t="s">
        <v>353</v>
      </c>
      <c r="Q453">
        <v>1000</v>
      </c>
      <c r="Y453">
        <v>0.13</v>
      </c>
      <c r="AA453">
        <v>11846.17</v>
      </c>
      <c r="AB453">
        <v>0</v>
      </c>
      <c r="AC453">
        <v>0</v>
      </c>
      <c r="AD453">
        <v>0</v>
      </c>
      <c r="AN453">
        <v>2</v>
      </c>
      <c r="AO453">
        <v>0</v>
      </c>
      <c r="AP453">
        <v>1</v>
      </c>
      <c r="AQ453">
        <v>1</v>
      </c>
      <c r="AR453">
        <v>0</v>
      </c>
      <c r="AT453">
        <v>0.13</v>
      </c>
      <c r="AV453">
        <v>0</v>
      </c>
      <c r="AW453">
        <v>2</v>
      </c>
      <c r="AX453">
        <v>11182648</v>
      </c>
      <c r="AY453">
        <v>1</v>
      </c>
      <c r="AZ453">
        <v>0</v>
      </c>
      <c r="BA453">
        <v>453</v>
      </c>
      <c r="BB453">
        <v>1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1540.0021000000002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1</v>
      </c>
      <c r="BQ453">
        <v>1540.0021000000002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1</v>
      </c>
    </row>
    <row r="454" spans="1:75" ht="12.75">
      <c r="A454">
        <f>ROW(Source!A113)</f>
        <v>113</v>
      </c>
      <c r="B454">
        <v>11182636</v>
      </c>
      <c r="C454">
        <v>11182625</v>
      </c>
      <c r="D454">
        <v>1405803</v>
      </c>
      <c r="E454">
        <v>1</v>
      </c>
      <c r="F454">
        <v>1</v>
      </c>
      <c r="G454">
        <v>1</v>
      </c>
      <c r="H454">
        <v>3</v>
      </c>
      <c r="I454" t="s">
        <v>347</v>
      </c>
      <c r="J454" t="s">
        <v>348</v>
      </c>
      <c r="K454" t="s">
        <v>349</v>
      </c>
      <c r="L454">
        <v>1346</v>
      </c>
      <c r="N454">
        <v>1009</v>
      </c>
      <c r="O454" t="s">
        <v>343</v>
      </c>
      <c r="P454" t="s">
        <v>343</v>
      </c>
      <c r="Q454">
        <v>1</v>
      </c>
      <c r="Y454">
        <v>2.3</v>
      </c>
      <c r="AA454">
        <v>41.07</v>
      </c>
      <c r="AB454">
        <v>0</v>
      </c>
      <c r="AC454">
        <v>0</v>
      </c>
      <c r="AD454">
        <v>0</v>
      </c>
      <c r="AN454">
        <v>2</v>
      </c>
      <c r="AO454">
        <v>0</v>
      </c>
      <c r="AP454">
        <v>1</v>
      </c>
      <c r="AQ454">
        <v>1</v>
      </c>
      <c r="AR454">
        <v>0</v>
      </c>
      <c r="AT454">
        <v>2.3</v>
      </c>
      <c r="AV454">
        <v>0</v>
      </c>
      <c r="AW454">
        <v>2</v>
      </c>
      <c r="AX454">
        <v>11182649</v>
      </c>
      <c r="AY454">
        <v>1</v>
      </c>
      <c r="AZ454">
        <v>0</v>
      </c>
      <c r="BA454">
        <v>454</v>
      </c>
      <c r="BB454">
        <v>1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94.461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1</v>
      </c>
      <c r="BQ454">
        <v>94.461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1</v>
      </c>
    </row>
    <row r="455" spans="1:75" ht="12.75">
      <c r="A455">
        <f>ROW(Source!A113)</f>
        <v>113</v>
      </c>
      <c r="B455">
        <v>11182637</v>
      </c>
      <c r="C455">
        <v>11182625</v>
      </c>
      <c r="D455">
        <v>1444042</v>
      </c>
      <c r="E455">
        <v>1</v>
      </c>
      <c r="F455">
        <v>1</v>
      </c>
      <c r="G455">
        <v>1</v>
      </c>
      <c r="H455">
        <v>3</v>
      </c>
      <c r="I455" t="s">
        <v>459</v>
      </c>
      <c r="J455" t="s">
        <v>460</v>
      </c>
      <c r="K455" t="s">
        <v>461</v>
      </c>
      <c r="L455">
        <v>1358</v>
      </c>
      <c r="N455">
        <v>1010</v>
      </c>
      <c r="O455" t="s">
        <v>230</v>
      </c>
      <c r="P455" t="s">
        <v>230</v>
      </c>
      <c r="Q455">
        <v>10</v>
      </c>
      <c r="Y455">
        <v>1.5</v>
      </c>
      <c r="AA455">
        <v>18.38</v>
      </c>
      <c r="AB455">
        <v>0</v>
      </c>
      <c r="AC455">
        <v>0</v>
      </c>
      <c r="AD455">
        <v>0</v>
      </c>
      <c r="AN455">
        <v>2</v>
      </c>
      <c r="AO455">
        <v>0</v>
      </c>
      <c r="AP455">
        <v>1</v>
      </c>
      <c r="AQ455">
        <v>1</v>
      </c>
      <c r="AR455">
        <v>0</v>
      </c>
      <c r="AT455">
        <v>1.5</v>
      </c>
      <c r="AV455">
        <v>0</v>
      </c>
      <c r="AW455">
        <v>2</v>
      </c>
      <c r="AX455">
        <v>11182650</v>
      </c>
      <c r="AY455">
        <v>1</v>
      </c>
      <c r="AZ455">
        <v>0</v>
      </c>
      <c r="BA455">
        <v>455</v>
      </c>
      <c r="BB455">
        <v>1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27.57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1</v>
      </c>
      <c r="BQ455">
        <v>27.57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1</v>
      </c>
    </row>
    <row r="456" spans="1:75" ht="12.75">
      <c r="A456">
        <f>ROW(Source!A113)</f>
        <v>113</v>
      </c>
      <c r="B456">
        <v>11182638</v>
      </c>
      <c r="C456">
        <v>11182625</v>
      </c>
      <c r="D456">
        <v>1444172</v>
      </c>
      <c r="E456">
        <v>1</v>
      </c>
      <c r="F456">
        <v>1</v>
      </c>
      <c r="G456">
        <v>1</v>
      </c>
      <c r="H456">
        <v>3</v>
      </c>
      <c r="I456" t="s">
        <v>516</v>
      </c>
      <c r="J456" t="s">
        <v>517</v>
      </c>
      <c r="K456" t="s">
        <v>518</v>
      </c>
      <c r="L456">
        <v>1358</v>
      </c>
      <c r="N456">
        <v>1010</v>
      </c>
      <c r="O456" t="s">
        <v>230</v>
      </c>
      <c r="P456" t="s">
        <v>230</v>
      </c>
      <c r="Q456">
        <v>10</v>
      </c>
      <c r="Y456">
        <v>13.4</v>
      </c>
      <c r="AA456">
        <v>119</v>
      </c>
      <c r="AB456">
        <v>0</v>
      </c>
      <c r="AC456">
        <v>0</v>
      </c>
      <c r="AD456">
        <v>0</v>
      </c>
      <c r="AN456">
        <v>2</v>
      </c>
      <c r="AO456">
        <v>0</v>
      </c>
      <c r="AP456">
        <v>1</v>
      </c>
      <c r="AQ456">
        <v>1</v>
      </c>
      <c r="AR456">
        <v>0</v>
      </c>
      <c r="AT456">
        <v>13.4</v>
      </c>
      <c r="AV456">
        <v>0</v>
      </c>
      <c r="AW456">
        <v>2</v>
      </c>
      <c r="AX456">
        <v>11182651</v>
      </c>
      <c r="AY456">
        <v>1</v>
      </c>
      <c r="AZ456">
        <v>0</v>
      </c>
      <c r="BA456">
        <v>456</v>
      </c>
      <c r="BB456">
        <v>1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1594.6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1</v>
      </c>
      <c r="BQ456">
        <v>1594.6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1</v>
      </c>
    </row>
    <row r="457" spans="1:75" ht="12.75">
      <c r="A457">
        <f>ROW(Source!A137)</f>
        <v>137</v>
      </c>
      <c r="B457">
        <v>11182653</v>
      </c>
      <c r="C457">
        <v>11182652</v>
      </c>
      <c r="D457">
        <v>0</v>
      </c>
      <c r="E457">
        <v>0</v>
      </c>
      <c r="F457">
        <v>1</v>
      </c>
      <c r="G457">
        <v>1</v>
      </c>
      <c r="H457">
        <v>3</v>
      </c>
      <c r="K457" t="s">
        <v>519</v>
      </c>
      <c r="L457">
        <v>1354</v>
      </c>
      <c r="N457">
        <v>1010</v>
      </c>
      <c r="O457" t="s">
        <v>24</v>
      </c>
      <c r="P457" t="s">
        <v>24</v>
      </c>
      <c r="Q457">
        <v>1</v>
      </c>
      <c r="Y457">
        <v>1</v>
      </c>
      <c r="AA457">
        <v>783.05</v>
      </c>
      <c r="AB457">
        <v>0</v>
      </c>
      <c r="AC457">
        <v>0</v>
      </c>
      <c r="AD457">
        <v>0</v>
      </c>
      <c r="AN457">
        <v>0</v>
      </c>
      <c r="AO457">
        <v>0</v>
      </c>
      <c r="AP457">
        <v>2</v>
      </c>
      <c r="AQ457">
        <v>1</v>
      </c>
      <c r="AR457">
        <v>0</v>
      </c>
      <c r="AT457">
        <v>1</v>
      </c>
      <c r="AV457">
        <v>0</v>
      </c>
      <c r="AW457">
        <v>1</v>
      </c>
      <c r="AX457">
        <v>-1</v>
      </c>
      <c r="AY457">
        <v>0</v>
      </c>
      <c r="AZ457">
        <v>0</v>
      </c>
      <c r="BB457">
        <v>1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783.05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1</v>
      </c>
      <c r="BQ457">
        <v>783.05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1</v>
      </c>
    </row>
    <row r="458" spans="1:75" ht="12.75">
      <c r="A458">
        <f>ROW(Source!A137)</f>
        <v>137</v>
      </c>
      <c r="B458">
        <v>11182654</v>
      </c>
      <c r="C458">
        <v>11182652</v>
      </c>
      <c r="D458">
        <v>0</v>
      </c>
      <c r="E458">
        <v>0</v>
      </c>
      <c r="F458">
        <v>1</v>
      </c>
      <c r="G458">
        <v>1</v>
      </c>
      <c r="H458">
        <v>3</v>
      </c>
      <c r="K458" t="s">
        <v>520</v>
      </c>
      <c r="L458">
        <v>1354</v>
      </c>
      <c r="N458">
        <v>1010</v>
      </c>
      <c r="O458" t="s">
        <v>24</v>
      </c>
      <c r="P458" t="s">
        <v>24</v>
      </c>
      <c r="Q458">
        <v>1</v>
      </c>
      <c r="Y458">
        <v>2</v>
      </c>
      <c r="AA458">
        <v>332.94</v>
      </c>
      <c r="AB458">
        <v>0</v>
      </c>
      <c r="AC458">
        <v>0</v>
      </c>
      <c r="AD458">
        <v>0</v>
      </c>
      <c r="AN458">
        <v>0</v>
      </c>
      <c r="AO458">
        <v>0</v>
      </c>
      <c r="AP458">
        <v>2</v>
      </c>
      <c r="AQ458">
        <v>1</v>
      </c>
      <c r="AR458">
        <v>0</v>
      </c>
      <c r="AT458">
        <v>2</v>
      </c>
      <c r="AV458">
        <v>0</v>
      </c>
      <c r="AW458">
        <v>1</v>
      </c>
      <c r="AX458">
        <v>-1</v>
      </c>
      <c r="AY458">
        <v>0</v>
      </c>
      <c r="AZ458">
        <v>0</v>
      </c>
      <c r="BB458">
        <v>1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665.88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1</v>
      </c>
      <c r="BQ458">
        <v>665.88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1</v>
      </c>
    </row>
    <row r="459" spans="1:75" ht="12.75">
      <c r="A459">
        <f>ROW(Source!A137)</f>
        <v>137</v>
      </c>
      <c r="B459">
        <v>11182655</v>
      </c>
      <c r="C459">
        <v>11182652</v>
      </c>
      <c r="D459">
        <v>0</v>
      </c>
      <c r="E459">
        <v>0</v>
      </c>
      <c r="F459">
        <v>1</v>
      </c>
      <c r="G459">
        <v>1</v>
      </c>
      <c r="H459">
        <v>3</v>
      </c>
      <c r="K459" t="s">
        <v>521</v>
      </c>
      <c r="L459">
        <v>1354</v>
      </c>
      <c r="N459">
        <v>1010</v>
      </c>
      <c r="O459" t="s">
        <v>24</v>
      </c>
      <c r="P459" t="s">
        <v>24</v>
      </c>
      <c r="Q459">
        <v>1</v>
      </c>
      <c r="Y459">
        <v>2</v>
      </c>
      <c r="AA459">
        <v>227.1</v>
      </c>
      <c r="AB459">
        <v>0</v>
      </c>
      <c r="AC459">
        <v>0</v>
      </c>
      <c r="AD459">
        <v>0</v>
      </c>
      <c r="AN459">
        <v>0</v>
      </c>
      <c r="AO459">
        <v>0</v>
      </c>
      <c r="AP459">
        <v>2</v>
      </c>
      <c r="AQ459">
        <v>1</v>
      </c>
      <c r="AR459">
        <v>0</v>
      </c>
      <c r="AT459">
        <v>2</v>
      </c>
      <c r="AV459">
        <v>0</v>
      </c>
      <c r="AW459">
        <v>1</v>
      </c>
      <c r="AX459">
        <v>-1</v>
      </c>
      <c r="AY459">
        <v>0</v>
      </c>
      <c r="AZ459">
        <v>0</v>
      </c>
      <c r="BB459">
        <v>1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454.2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1</v>
      </c>
      <c r="BQ459">
        <v>454.2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1</v>
      </c>
    </row>
    <row r="460" spans="1:75" ht="12.75">
      <c r="A460">
        <f>ROW(Source!A137)</f>
        <v>137</v>
      </c>
      <c r="B460">
        <v>11182656</v>
      </c>
      <c r="C460">
        <v>11182652</v>
      </c>
      <c r="D460">
        <v>0</v>
      </c>
      <c r="E460">
        <v>0</v>
      </c>
      <c r="F460">
        <v>1</v>
      </c>
      <c r="G460">
        <v>1</v>
      </c>
      <c r="H460">
        <v>3</v>
      </c>
      <c r="K460" t="s">
        <v>522</v>
      </c>
      <c r="L460">
        <v>1354</v>
      </c>
      <c r="N460">
        <v>1010</v>
      </c>
      <c r="O460" t="s">
        <v>24</v>
      </c>
      <c r="P460" t="s">
        <v>24</v>
      </c>
      <c r="Q460">
        <v>1</v>
      </c>
      <c r="Y460">
        <v>3</v>
      </c>
      <c r="AA460">
        <v>921.36</v>
      </c>
      <c r="AB460">
        <v>0</v>
      </c>
      <c r="AC460">
        <v>0</v>
      </c>
      <c r="AD460">
        <v>0</v>
      </c>
      <c r="AN460">
        <v>0</v>
      </c>
      <c r="AO460">
        <v>0</v>
      </c>
      <c r="AP460">
        <v>2</v>
      </c>
      <c r="AQ460">
        <v>1</v>
      </c>
      <c r="AR460">
        <v>0</v>
      </c>
      <c r="AT460">
        <v>3</v>
      </c>
      <c r="AV460">
        <v>0</v>
      </c>
      <c r="AW460">
        <v>1</v>
      </c>
      <c r="AX460">
        <v>-1</v>
      </c>
      <c r="AY460">
        <v>0</v>
      </c>
      <c r="AZ460">
        <v>0</v>
      </c>
      <c r="BB460">
        <v>1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2764.08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1</v>
      </c>
      <c r="BQ460">
        <v>2764.08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1</v>
      </c>
    </row>
    <row r="461" spans="1:75" ht="12.75">
      <c r="A461">
        <f>ROW(Source!A137)</f>
        <v>137</v>
      </c>
      <c r="B461">
        <v>11182657</v>
      </c>
      <c r="C461">
        <v>11182652</v>
      </c>
      <c r="D461">
        <v>0</v>
      </c>
      <c r="E461">
        <v>0</v>
      </c>
      <c r="F461">
        <v>1</v>
      </c>
      <c r="G461">
        <v>1</v>
      </c>
      <c r="H461">
        <v>3</v>
      </c>
      <c r="K461" t="s">
        <v>523</v>
      </c>
      <c r="L461">
        <v>1354</v>
      </c>
      <c r="N461">
        <v>1010</v>
      </c>
      <c r="O461" t="s">
        <v>24</v>
      </c>
      <c r="P461" t="s">
        <v>24</v>
      </c>
      <c r="Q461">
        <v>1</v>
      </c>
      <c r="Y461">
        <v>1</v>
      </c>
      <c r="AA461">
        <v>3382.06</v>
      </c>
      <c r="AB461">
        <v>0</v>
      </c>
      <c r="AC461">
        <v>0</v>
      </c>
      <c r="AD461">
        <v>0</v>
      </c>
      <c r="AN461">
        <v>0</v>
      </c>
      <c r="AO461">
        <v>0</v>
      </c>
      <c r="AP461">
        <v>2</v>
      </c>
      <c r="AQ461">
        <v>1</v>
      </c>
      <c r="AR461">
        <v>4</v>
      </c>
      <c r="AT461">
        <v>1</v>
      </c>
      <c r="AV461">
        <v>0</v>
      </c>
      <c r="AW461">
        <v>1</v>
      </c>
      <c r="AX461">
        <v>-1</v>
      </c>
      <c r="AY461">
        <v>0</v>
      </c>
      <c r="AZ461">
        <v>0</v>
      </c>
      <c r="BB461">
        <v>1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3382.06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1</v>
      </c>
      <c r="BQ461">
        <v>3382.06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1</v>
      </c>
    </row>
    <row r="462" spans="1:75" ht="12.75">
      <c r="A462">
        <f>ROW(Source!A137)</f>
        <v>137</v>
      </c>
      <c r="B462">
        <v>11182658</v>
      </c>
      <c r="C462">
        <v>11182652</v>
      </c>
      <c r="D462">
        <v>0</v>
      </c>
      <c r="E462">
        <v>0</v>
      </c>
      <c r="F462">
        <v>1</v>
      </c>
      <c r="G462">
        <v>1</v>
      </c>
      <c r="H462">
        <v>3</v>
      </c>
      <c r="K462" t="s">
        <v>524</v>
      </c>
      <c r="L462">
        <v>1354</v>
      </c>
      <c r="N462">
        <v>1010</v>
      </c>
      <c r="O462" t="s">
        <v>24</v>
      </c>
      <c r="P462" t="s">
        <v>24</v>
      </c>
      <c r="Q462">
        <v>1</v>
      </c>
      <c r="Y462">
        <v>3</v>
      </c>
      <c r="AA462">
        <v>322.03</v>
      </c>
      <c r="AB462">
        <v>0</v>
      </c>
      <c r="AC462">
        <v>0</v>
      </c>
      <c r="AD462">
        <v>0</v>
      </c>
      <c r="AN462">
        <v>0</v>
      </c>
      <c r="AO462">
        <v>0</v>
      </c>
      <c r="AP462">
        <v>2</v>
      </c>
      <c r="AQ462">
        <v>1</v>
      </c>
      <c r="AR462">
        <v>0</v>
      </c>
      <c r="AT462">
        <v>3</v>
      </c>
      <c r="AV462">
        <v>0</v>
      </c>
      <c r="AW462">
        <v>1</v>
      </c>
      <c r="AX462">
        <v>-1</v>
      </c>
      <c r="AY462">
        <v>0</v>
      </c>
      <c r="AZ462">
        <v>0</v>
      </c>
      <c r="BB462">
        <v>1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966.09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1</v>
      </c>
      <c r="BQ462">
        <v>966.09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1</v>
      </c>
    </row>
    <row r="463" spans="1:75" ht="12.75">
      <c r="A463">
        <f>ROW(Source!A137)</f>
        <v>137</v>
      </c>
      <c r="B463">
        <v>11182659</v>
      </c>
      <c r="C463">
        <v>11182652</v>
      </c>
      <c r="D463">
        <v>0</v>
      </c>
      <c r="E463">
        <v>0</v>
      </c>
      <c r="F463">
        <v>1</v>
      </c>
      <c r="G463">
        <v>1</v>
      </c>
      <c r="H463">
        <v>3</v>
      </c>
      <c r="K463" t="s">
        <v>525</v>
      </c>
      <c r="L463">
        <v>1354</v>
      </c>
      <c r="N463">
        <v>1010</v>
      </c>
      <c r="O463" t="s">
        <v>24</v>
      </c>
      <c r="P463" t="s">
        <v>24</v>
      </c>
      <c r="Q463">
        <v>1</v>
      </c>
      <c r="Y463">
        <v>1</v>
      </c>
      <c r="AA463">
        <v>1002.76</v>
      </c>
      <c r="AB463">
        <v>0</v>
      </c>
      <c r="AC463">
        <v>0</v>
      </c>
      <c r="AD463">
        <v>0</v>
      </c>
      <c r="AN463">
        <v>0</v>
      </c>
      <c r="AO463">
        <v>0</v>
      </c>
      <c r="AP463">
        <v>2</v>
      </c>
      <c r="AQ463">
        <v>1</v>
      </c>
      <c r="AR463">
        <v>0</v>
      </c>
      <c r="AT463">
        <v>1</v>
      </c>
      <c r="AV463">
        <v>0</v>
      </c>
      <c r="AW463">
        <v>1</v>
      </c>
      <c r="AX463">
        <v>-1</v>
      </c>
      <c r="AY463">
        <v>0</v>
      </c>
      <c r="AZ463">
        <v>0</v>
      </c>
      <c r="BB463">
        <v>1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1002.76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1</v>
      </c>
      <c r="BQ463">
        <v>1002.76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1</v>
      </c>
    </row>
    <row r="464" spans="1:75" ht="12.75">
      <c r="A464">
        <f>ROW(Source!A137)</f>
        <v>137</v>
      </c>
      <c r="B464">
        <v>11182660</v>
      </c>
      <c r="C464">
        <v>11182652</v>
      </c>
      <c r="D464">
        <v>0</v>
      </c>
      <c r="E464">
        <v>0</v>
      </c>
      <c r="F464">
        <v>1</v>
      </c>
      <c r="G464">
        <v>1</v>
      </c>
      <c r="H464">
        <v>3</v>
      </c>
      <c r="K464" t="s">
        <v>526</v>
      </c>
      <c r="L464">
        <v>1354</v>
      </c>
      <c r="N464">
        <v>1010</v>
      </c>
      <c r="O464" t="s">
        <v>24</v>
      </c>
      <c r="P464" t="s">
        <v>24</v>
      </c>
      <c r="Q464">
        <v>1</v>
      </c>
      <c r="Y464">
        <v>2</v>
      </c>
      <c r="AA464">
        <v>279.66</v>
      </c>
      <c r="AB464">
        <v>0</v>
      </c>
      <c r="AC464">
        <v>0</v>
      </c>
      <c r="AD464">
        <v>0</v>
      </c>
      <c r="AN464">
        <v>0</v>
      </c>
      <c r="AO464">
        <v>0</v>
      </c>
      <c r="AP464">
        <v>2</v>
      </c>
      <c r="AQ464">
        <v>1</v>
      </c>
      <c r="AR464">
        <v>0</v>
      </c>
      <c r="AT464">
        <v>2</v>
      </c>
      <c r="AV464">
        <v>0</v>
      </c>
      <c r="AW464">
        <v>1</v>
      </c>
      <c r="AX464">
        <v>-1</v>
      </c>
      <c r="AY464">
        <v>0</v>
      </c>
      <c r="AZ464">
        <v>0</v>
      </c>
      <c r="BB464">
        <v>1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559.32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1</v>
      </c>
      <c r="BQ464">
        <v>559.32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1</v>
      </c>
    </row>
    <row r="465" spans="1:75" ht="12.75">
      <c r="A465">
        <f>ROW(Source!A137)</f>
        <v>137</v>
      </c>
      <c r="B465">
        <v>11182661</v>
      </c>
      <c r="C465">
        <v>11182652</v>
      </c>
      <c r="D465">
        <v>0</v>
      </c>
      <c r="E465">
        <v>0</v>
      </c>
      <c r="F465">
        <v>1</v>
      </c>
      <c r="G465">
        <v>1</v>
      </c>
      <c r="H465">
        <v>3</v>
      </c>
      <c r="K465" t="s">
        <v>527</v>
      </c>
      <c r="L465">
        <v>1354</v>
      </c>
      <c r="N465">
        <v>1010</v>
      </c>
      <c r="O465" t="s">
        <v>24</v>
      </c>
      <c r="P465" t="s">
        <v>24</v>
      </c>
      <c r="Q465">
        <v>1</v>
      </c>
      <c r="Y465">
        <v>7</v>
      </c>
      <c r="AA465">
        <v>55.93</v>
      </c>
      <c r="AB465">
        <v>0</v>
      </c>
      <c r="AC465">
        <v>0</v>
      </c>
      <c r="AD465">
        <v>0</v>
      </c>
      <c r="AN465">
        <v>0</v>
      </c>
      <c r="AO465">
        <v>0</v>
      </c>
      <c r="AP465">
        <v>2</v>
      </c>
      <c r="AQ465">
        <v>1</v>
      </c>
      <c r="AR465">
        <v>0</v>
      </c>
      <c r="AT465">
        <v>7</v>
      </c>
      <c r="AV465">
        <v>0</v>
      </c>
      <c r="AW465">
        <v>1</v>
      </c>
      <c r="AX465">
        <v>-1</v>
      </c>
      <c r="AY465">
        <v>0</v>
      </c>
      <c r="AZ465">
        <v>0</v>
      </c>
      <c r="BB465">
        <v>1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391.51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1</v>
      </c>
      <c r="BQ465">
        <v>391.51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1</v>
      </c>
    </row>
    <row r="466" spans="1:75" ht="12.75">
      <c r="A466">
        <f>ROW(Source!A137)</f>
        <v>137</v>
      </c>
      <c r="B466">
        <v>11182662</v>
      </c>
      <c r="C466">
        <v>11182652</v>
      </c>
      <c r="D466">
        <v>0</v>
      </c>
      <c r="E466">
        <v>0</v>
      </c>
      <c r="F466">
        <v>1</v>
      </c>
      <c r="G466">
        <v>1</v>
      </c>
      <c r="H466">
        <v>3</v>
      </c>
      <c r="K466" t="s">
        <v>528</v>
      </c>
      <c r="L466">
        <v>1354</v>
      </c>
      <c r="N466">
        <v>1010</v>
      </c>
      <c r="O466" t="s">
        <v>24</v>
      </c>
      <c r="P466" t="s">
        <v>24</v>
      </c>
      <c r="Q466">
        <v>1</v>
      </c>
      <c r="Y466">
        <v>5</v>
      </c>
      <c r="AA466">
        <v>55.93</v>
      </c>
      <c r="AB466">
        <v>0</v>
      </c>
      <c r="AC466">
        <v>0</v>
      </c>
      <c r="AD466">
        <v>0</v>
      </c>
      <c r="AN466">
        <v>0</v>
      </c>
      <c r="AO466">
        <v>0</v>
      </c>
      <c r="AP466">
        <v>2</v>
      </c>
      <c r="AQ466">
        <v>1</v>
      </c>
      <c r="AR466">
        <v>0</v>
      </c>
      <c r="AT466">
        <v>5</v>
      </c>
      <c r="AV466">
        <v>0</v>
      </c>
      <c r="AW466">
        <v>1</v>
      </c>
      <c r="AX466">
        <v>-1</v>
      </c>
      <c r="AY466">
        <v>0</v>
      </c>
      <c r="AZ466">
        <v>0</v>
      </c>
      <c r="BB466">
        <v>1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279.65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1</v>
      </c>
      <c r="BQ466">
        <v>279.65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1</v>
      </c>
    </row>
    <row r="467" spans="1:75" ht="12.75">
      <c r="A467">
        <f>ROW(Source!A137)</f>
        <v>137</v>
      </c>
      <c r="B467">
        <v>11182663</v>
      </c>
      <c r="C467">
        <v>11182652</v>
      </c>
      <c r="D467">
        <v>0</v>
      </c>
      <c r="E467">
        <v>0</v>
      </c>
      <c r="F467">
        <v>1</v>
      </c>
      <c r="G467">
        <v>1</v>
      </c>
      <c r="H467">
        <v>3</v>
      </c>
      <c r="K467" t="s">
        <v>529</v>
      </c>
      <c r="L467">
        <v>1354</v>
      </c>
      <c r="N467">
        <v>1010</v>
      </c>
      <c r="O467" t="s">
        <v>24</v>
      </c>
      <c r="P467" t="s">
        <v>24</v>
      </c>
      <c r="Q467">
        <v>1</v>
      </c>
      <c r="Y467">
        <v>1</v>
      </c>
      <c r="AA467">
        <v>55.93</v>
      </c>
      <c r="AB467">
        <v>0</v>
      </c>
      <c r="AC467">
        <v>0</v>
      </c>
      <c r="AD467">
        <v>0</v>
      </c>
      <c r="AN467">
        <v>0</v>
      </c>
      <c r="AO467">
        <v>0</v>
      </c>
      <c r="AP467">
        <v>2</v>
      </c>
      <c r="AQ467">
        <v>1</v>
      </c>
      <c r="AR467">
        <v>0</v>
      </c>
      <c r="AT467">
        <v>1</v>
      </c>
      <c r="AV467">
        <v>0</v>
      </c>
      <c r="AW467">
        <v>1</v>
      </c>
      <c r="AX467">
        <v>-1</v>
      </c>
      <c r="AY467">
        <v>0</v>
      </c>
      <c r="AZ467">
        <v>0</v>
      </c>
      <c r="BB467">
        <v>1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55.93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1</v>
      </c>
      <c r="BQ467">
        <v>55.93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1</v>
      </c>
    </row>
    <row r="468" spans="1:75" ht="12.75">
      <c r="A468">
        <f>ROW(Source!A137)</f>
        <v>137</v>
      </c>
      <c r="B468">
        <v>11182664</v>
      </c>
      <c r="C468">
        <v>11182652</v>
      </c>
      <c r="D468">
        <v>0</v>
      </c>
      <c r="E468">
        <v>0</v>
      </c>
      <c r="F468">
        <v>1</v>
      </c>
      <c r="G468">
        <v>1</v>
      </c>
      <c r="H468">
        <v>3</v>
      </c>
      <c r="K468" t="s">
        <v>530</v>
      </c>
      <c r="L468">
        <v>1354</v>
      </c>
      <c r="N468">
        <v>1010</v>
      </c>
      <c r="O468" t="s">
        <v>24</v>
      </c>
      <c r="P468" t="s">
        <v>24</v>
      </c>
      <c r="Q468">
        <v>1</v>
      </c>
      <c r="Y468">
        <v>17</v>
      </c>
      <c r="AA468">
        <v>17.8</v>
      </c>
      <c r="AB468">
        <v>0</v>
      </c>
      <c r="AC468">
        <v>0</v>
      </c>
      <c r="AD468">
        <v>0</v>
      </c>
      <c r="AN468">
        <v>0</v>
      </c>
      <c r="AO468">
        <v>0</v>
      </c>
      <c r="AP468">
        <v>2</v>
      </c>
      <c r="AQ468">
        <v>1</v>
      </c>
      <c r="AR468">
        <v>0</v>
      </c>
      <c r="AT468">
        <v>17</v>
      </c>
      <c r="AV468">
        <v>0</v>
      </c>
      <c r="AW468">
        <v>1</v>
      </c>
      <c r="AX468">
        <v>-1</v>
      </c>
      <c r="AY468">
        <v>0</v>
      </c>
      <c r="AZ468">
        <v>0</v>
      </c>
      <c r="BB468">
        <v>1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302.6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1</v>
      </c>
      <c r="BQ468">
        <v>302.6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1</v>
      </c>
    </row>
    <row r="469" spans="1:75" ht="12.75">
      <c r="A469">
        <f>ROW(Source!A137)</f>
        <v>137</v>
      </c>
      <c r="B469">
        <v>11182665</v>
      </c>
      <c r="C469">
        <v>11182652</v>
      </c>
      <c r="D469">
        <v>0</v>
      </c>
      <c r="E469">
        <v>0</v>
      </c>
      <c r="F469">
        <v>1</v>
      </c>
      <c r="G469">
        <v>1</v>
      </c>
      <c r="H469">
        <v>3</v>
      </c>
      <c r="K469" t="s">
        <v>531</v>
      </c>
      <c r="L469">
        <v>1354</v>
      </c>
      <c r="N469">
        <v>1010</v>
      </c>
      <c r="O469" t="s">
        <v>24</v>
      </c>
      <c r="P469" t="s">
        <v>24</v>
      </c>
      <c r="Q469">
        <v>1</v>
      </c>
      <c r="Y469">
        <v>3</v>
      </c>
      <c r="AA469">
        <v>17.8</v>
      </c>
      <c r="AB469">
        <v>0</v>
      </c>
      <c r="AC469">
        <v>0</v>
      </c>
      <c r="AD469">
        <v>0</v>
      </c>
      <c r="AN469">
        <v>0</v>
      </c>
      <c r="AO469">
        <v>0</v>
      </c>
      <c r="AP469">
        <v>2</v>
      </c>
      <c r="AQ469">
        <v>1</v>
      </c>
      <c r="AR469">
        <v>0</v>
      </c>
      <c r="AT469">
        <v>3</v>
      </c>
      <c r="AV469">
        <v>0</v>
      </c>
      <c r="AW469">
        <v>1</v>
      </c>
      <c r="AX469">
        <v>-1</v>
      </c>
      <c r="AY469">
        <v>0</v>
      </c>
      <c r="AZ469">
        <v>0</v>
      </c>
      <c r="BB469">
        <v>1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53.4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1</v>
      </c>
      <c r="BQ469">
        <v>53.4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1</v>
      </c>
    </row>
    <row r="470" spans="1:75" ht="12.75">
      <c r="A470">
        <f>ROW(Source!A137)</f>
        <v>137</v>
      </c>
      <c r="B470">
        <v>11182666</v>
      </c>
      <c r="C470">
        <v>11182652</v>
      </c>
      <c r="D470">
        <v>0</v>
      </c>
      <c r="E470">
        <v>0</v>
      </c>
      <c r="F470">
        <v>1</v>
      </c>
      <c r="G470">
        <v>1</v>
      </c>
      <c r="H470">
        <v>3</v>
      </c>
      <c r="K470" t="s">
        <v>532</v>
      </c>
      <c r="L470">
        <v>1354</v>
      </c>
      <c r="N470">
        <v>1010</v>
      </c>
      <c r="O470" t="s">
        <v>24</v>
      </c>
      <c r="P470" t="s">
        <v>24</v>
      </c>
      <c r="Q470">
        <v>1</v>
      </c>
      <c r="Y470">
        <v>9</v>
      </c>
      <c r="AA470">
        <v>194.92</v>
      </c>
      <c r="AB470">
        <v>0</v>
      </c>
      <c r="AC470">
        <v>0</v>
      </c>
      <c r="AD470">
        <v>0</v>
      </c>
      <c r="AN470">
        <v>0</v>
      </c>
      <c r="AO470">
        <v>0</v>
      </c>
      <c r="AP470">
        <v>2</v>
      </c>
      <c r="AQ470">
        <v>1</v>
      </c>
      <c r="AR470">
        <v>0</v>
      </c>
      <c r="AT470">
        <v>9</v>
      </c>
      <c r="AV470">
        <v>0</v>
      </c>
      <c r="AW470">
        <v>1</v>
      </c>
      <c r="AX470">
        <v>-1</v>
      </c>
      <c r="AY470">
        <v>0</v>
      </c>
      <c r="AZ470">
        <v>0</v>
      </c>
      <c r="BB470">
        <v>1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1754.28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1</v>
      </c>
      <c r="BQ470">
        <v>1754.28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1</v>
      </c>
    </row>
    <row r="471" spans="1:75" ht="12.75">
      <c r="A471">
        <f>ROW(Source!A137)</f>
        <v>137</v>
      </c>
      <c r="B471">
        <v>11182667</v>
      </c>
      <c r="C471">
        <v>11182652</v>
      </c>
      <c r="D471">
        <v>0</v>
      </c>
      <c r="E471">
        <v>0</v>
      </c>
      <c r="F471">
        <v>1</v>
      </c>
      <c r="G471">
        <v>1</v>
      </c>
      <c r="H471">
        <v>3</v>
      </c>
      <c r="K471" t="s">
        <v>533</v>
      </c>
      <c r="L471">
        <v>1354</v>
      </c>
      <c r="N471">
        <v>1010</v>
      </c>
      <c r="O471" t="s">
        <v>24</v>
      </c>
      <c r="P471" t="s">
        <v>24</v>
      </c>
      <c r="Q471">
        <v>1</v>
      </c>
      <c r="Y471">
        <v>23</v>
      </c>
      <c r="AA471">
        <v>593.22</v>
      </c>
      <c r="AB471">
        <v>0</v>
      </c>
      <c r="AC471">
        <v>0</v>
      </c>
      <c r="AD471">
        <v>0</v>
      </c>
      <c r="AN471">
        <v>0</v>
      </c>
      <c r="AO471">
        <v>0</v>
      </c>
      <c r="AP471">
        <v>2</v>
      </c>
      <c r="AQ471">
        <v>1</v>
      </c>
      <c r="AR471">
        <v>0</v>
      </c>
      <c r="AT471">
        <v>23</v>
      </c>
      <c r="AV471">
        <v>0</v>
      </c>
      <c r="AW471">
        <v>1</v>
      </c>
      <c r="AX471">
        <v>-1</v>
      </c>
      <c r="AY471">
        <v>0</v>
      </c>
      <c r="AZ471">
        <v>0</v>
      </c>
      <c r="BB471">
        <v>1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13644.06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1</v>
      </c>
      <c r="BQ471">
        <v>13644.06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1</v>
      </c>
    </row>
    <row r="472" spans="1:75" ht="12.75">
      <c r="A472">
        <f>ROW(Source!A137)</f>
        <v>137</v>
      </c>
      <c r="B472">
        <v>11182668</v>
      </c>
      <c r="C472">
        <v>11182652</v>
      </c>
      <c r="D472">
        <v>0</v>
      </c>
      <c r="E472">
        <v>0</v>
      </c>
      <c r="F472">
        <v>1</v>
      </c>
      <c r="G472">
        <v>1</v>
      </c>
      <c r="H472">
        <v>3</v>
      </c>
      <c r="K472" t="s">
        <v>534</v>
      </c>
      <c r="L472">
        <v>1301</v>
      </c>
      <c r="N472">
        <v>1003</v>
      </c>
      <c r="O472" t="s">
        <v>535</v>
      </c>
      <c r="P472" t="s">
        <v>535</v>
      </c>
      <c r="Q472">
        <v>1</v>
      </c>
      <c r="Y472">
        <v>200</v>
      </c>
      <c r="AA472">
        <v>9.32</v>
      </c>
      <c r="AB472">
        <v>0</v>
      </c>
      <c r="AC472">
        <v>0</v>
      </c>
      <c r="AD472">
        <v>0</v>
      </c>
      <c r="AN472">
        <v>0</v>
      </c>
      <c r="AO472">
        <v>0</v>
      </c>
      <c r="AP472">
        <v>2</v>
      </c>
      <c r="AQ472">
        <v>1</v>
      </c>
      <c r="AR472">
        <v>0</v>
      </c>
      <c r="AT472">
        <v>200</v>
      </c>
      <c r="AV472">
        <v>0</v>
      </c>
      <c r="AW472">
        <v>1</v>
      </c>
      <c r="AX472">
        <v>-1</v>
      </c>
      <c r="AY472">
        <v>0</v>
      </c>
      <c r="AZ472">
        <v>0</v>
      </c>
      <c r="BB472">
        <v>1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1864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1</v>
      </c>
      <c r="BQ472">
        <v>1864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1</v>
      </c>
    </row>
    <row r="473" spans="1:75" ht="12.75">
      <c r="A473">
        <f>ROW(Source!A137)</f>
        <v>137</v>
      </c>
      <c r="B473">
        <v>11182669</v>
      </c>
      <c r="C473">
        <v>11182652</v>
      </c>
      <c r="D473">
        <v>0</v>
      </c>
      <c r="E473">
        <v>0</v>
      </c>
      <c r="F473">
        <v>1</v>
      </c>
      <c r="G473">
        <v>1</v>
      </c>
      <c r="H473">
        <v>3</v>
      </c>
      <c r="K473" t="s">
        <v>536</v>
      </c>
      <c r="L473">
        <v>1301</v>
      </c>
      <c r="N473">
        <v>1003</v>
      </c>
      <c r="O473" t="s">
        <v>535</v>
      </c>
      <c r="P473" t="s">
        <v>535</v>
      </c>
      <c r="Q473">
        <v>1</v>
      </c>
      <c r="Y473">
        <v>400</v>
      </c>
      <c r="AA473">
        <v>28.98</v>
      </c>
      <c r="AB473">
        <v>0</v>
      </c>
      <c r="AC473">
        <v>0</v>
      </c>
      <c r="AD473">
        <v>0</v>
      </c>
      <c r="AN473">
        <v>0</v>
      </c>
      <c r="AO473">
        <v>0</v>
      </c>
      <c r="AP473">
        <v>2</v>
      </c>
      <c r="AQ473">
        <v>1</v>
      </c>
      <c r="AR473">
        <v>0</v>
      </c>
      <c r="AT473">
        <v>400</v>
      </c>
      <c r="AV473">
        <v>0</v>
      </c>
      <c r="AW473">
        <v>1</v>
      </c>
      <c r="AX473">
        <v>-1</v>
      </c>
      <c r="AY473">
        <v>0</v>
      </c>
      <c r="AZ473">
        <v>0</v>
      </c>
      <c r="BB473">
        <v>1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11592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1</v>
      </c>
      <c r="BQ473">
        <v>11592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1</v>
      </c>
    </row>
    <row r="474" spans="1:75" ht="12.75">
      <c r="A474">
        <f>ROW(Source!A137)</f>
        <v>137</v>
      </c>
      <c r="B474">
        <v>11182670</v>
      </c>
      <c r="C474">
        <v>11182652</v>
      </c>
      <c r="D474">
        <v>0</v>
      </c>
      <c r="E474">
        <v>0</v>
      </c>
      <c r="F474">
        <v>1</v>
      </c>
      <c r="G474">
        <v>1</v>
      </c>
      <c r="H474">
        <v>3</v>
      </c>
      <c r="K474" t="s">
        <v>537</v>
      </c>
      <c r="L474">
        <v>1301</v>
      </c>
      <c r="N474">
        <v>1003</v>
      </c>
      <c r="O474" t="s">
        <v>535</v>
      </c>
      <c r="P474" t="s">
        <v>535</v>
      </c>
      <c r="Q474">
        <v>1</v>
      </c>
      <c r="Y474">
        <v>400</v>
      </c>
      <c r="AA474">
        <v>7.63</v>
      </c>
      <c r="AB474">
        <v>0</v>
      </c>
      <c r="AC474">
        <v>0</v>
      </c>
      <c r="AD474">
        <v>0</v>
      </c>
      <c r="AN474">
        <v>0</v>
      </c>
      <c r="AO474">
        <v>0</v>
      </c>
      <c r="AP474">
        <v>2</v>
      </c>
      <c r="AQ474">
        <v>1</v>
      </c>
      <c r="AR474">
        <v>0</v>
      </c>
      <c r="AT474">
        <v>400</v>
      </c>
      <c r="AV474">
        <v>0</v>
      </c>
      <c r="AW474">
        <v>1</v>
      </c>
      <c r="AX474">
        <v>-1</v>
      </c>
      <c r="AY474">
        <v>0</v>
      </c>
      <c r="AZ474">
        <v>0</v>
      </c>
      <c r="BB474">
        <v>1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3052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1</v>
      </c>
      <c r="BQ474">
        <v>3052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1</v>
      </c>
    </row>
    <row r="475" spans="1:75" ht="12.75">
      <c r="A475">
        <f>ROW(Source!A137)</f>
        <v>137</v>
      </c>
      <c r="B475">
        <v>11182671</v>
      </c>
      <c r="C475">
        <v>11182652</v>
      </c>
      <c r="D475">
        <v>0</v>
      </c>
      <c r="E475">
        <v>0</v>
      </c>
      <c r="F475">
        <v>1</v>
      </c>
      <c r="G475">
        <v>1</v>
      </c>
      <c r="H475">
        <v>3</v>
      </c>
      <c r="K475" t="s">
        <v>538</v>
      </c>
      <c r="L475">
        <v>1301</v>
      </c>
      <c r="N475">
        <v>1003</v>
      </c>
      <c r="O475" t="s">
        <v>535</v>
      </c>
      <c r="P475" t="s">
        <v>535</v>
      </c>
      <c r="Q475">
        <v>1</v>
      </c>
      <c r="Y475">
        <v>210</v>
      </c>
      <c r="AA475">
        <v>77.12</v>
      </c>
      <c r="AB475">
        <v>0</v>
      </c>
      <c r="AC475">
        <v>0</v>
      </c>
      <c r="AD475">
        <v>0</v>
      </c>
      <c r="AN475">
        <v>0</v>
      </c>
      <c r="AO475">
        <v>0</v>
      </c>
      <c r="AP475">
        <v>2</v>
      </c>
      <c r="AQ475">
        <v>1</v>
      </c>
      <c r="AR475">
        <v>0</v>
      </c>
      <c r="AT475">
        <v>210</v>
      </c>
      <c r="AV475">
        <v>0</v>
      </c>
      <c r="AW475">
        <v>1</v>
      </c>
      <c r="AX475">
        <v>-1</v>
      </c>
      <c r="AY475">
        <v>0</v>
      </c>
      <c r="AZ475">
        <v>0</v>
      </c>
      <c r="BB475">
        <v>1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16195.2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1</v>
      </c>
      <c r="BQ475">
        <v>16195.2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1</v>
      </c>
    </row>
    <row r="476" spans="1:75" ht="12.75">
      <c r="A476">
        <f>ROW(Source!A137)</f>
        <v>137</v>
      </c>
      <c r="B476">
        <v>11182672</v>
      </c>
      <c r="C476">
        <v>11182652</v>
      </c>
      <c r="D476">
        <v>0</v>
      </c>
      <c r="E476">
        <v>0</v>
      </c>
      <c r="F476">
        <v>1</v>
      </c>
      <c r="G476">
        <v>1</v>
      </c>
      <c r="H476">
        <v>3</v>
      </c>
      <c r="K476" t="s">
        <v>539</v>
      </c>
      <c r="L476">
        <v>1301</v>
      </c>
      <c r="N476">
        <v>1003</v>
      </c>
      <c r="O476" t="s">
        <v>535</v>
      </c>
      <c r="P476" t="s">
        <v>535</v>
      </c>
      <c r="Q476">
        <v>1</v>
      </c>
      <c r="Y476">
        <v>400</v>
      </c>
      <c r="AA476">
        <v>17.8</v>
      </c>
      <c r="AB476">
        <v>0</v>
      </c>
      <c r="AC476">
        <v>0</v>
      </c>
      <c r="AD476">
        <v>0</v>
      </c>
      <c r="AN476">
        <v>0</v>
      </c>
      <c r="AO476">
        <v>0</v>
      </c>
      <c r="AP476">
        <v>2</v>
      </c>
      <c r="AQ476">
        <v>1</v>
      </c>
      <c r="AR476">
        <v>0</v>
      </c>
      <c r="AT476">
        <v>400</v>
      </c>
      <c r="AV476">
        <v>0</v>
      </c>
      <c r="AW476">
        <v>1</v>
      </c>
      <c r="AX476">
        <v>-1</v>
      </c>
      <c r="AY476">
        <v>0</v>
      </c>
      <c r="AZ476">
        <v>0</v>
      </c>
      <c r="BB476">
        <v>1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7120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1</v>
      </c>
      <c r="BQ476">
        <v>7120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1</v>
      </c>
    </row>
    <row r="477" spans="1:75" ht="12.75">
      <c r="A477">
        <f>ROW(Source!A137)</f>
        <v>137</v>
      </c>
      <c r="B477">
        <v>11182673</v>
      </c>
      <c r="C477">
        <v>11182652</v>
      </c>
      <c r="D477">
        <v>0</v>
      </c>
      <c r="E477">
        <v>0</v>
      </c>
      <c r="F477">
        <v>1</v>
      </c>
      <c r="G477">
        <v>1</v>
      </c>
      <c r="H477">
        <v>3</v>
      </c>
      <c r="K477" t="s">
        <v>540</v>
      </c>
      <c r="L477">
        <v>1301</v>
      </c>
      <c r="N477">
        <v>1003</v>
      </c>
      <c r="O477" t="s">
        <v>535</v>
      </c>
      <c r="P477" t="s">
        <v>535</v>
      </c>
      <c r="Q477">
        <v>1</v>
      </c>
      <c r="Y477">
        <v>3400</v>
      </c>
      <c r="AA477">
        <v>11.02</v>
      </c>
      <c r="AB477">
        <v>0</v>
      </c>
      <c r="AC477">
        <v>0</v>
      </c>
      <c r="AD477">
        <v>0</v>
      </c>
      <c r="AN477">
        <v>0</v>
      </c>
      <c r="AO477">
        <v>0</v>
      </c>
      <c r="AP477">
        <v>2</v>
      </c>
      <c r="AQ477">
        <v>1</v>
      </c>
      <c r="AR477">
        <v>0</v>
      </c>
      <c r="AT477">
        <v>3400</v>
      </c>
      <c r="AV477">
        <v>0</v>
      </c>
      <c r="AW477">
        <v>1</v>
      </c>
      <c r="AX477">
        <v>-1</v>
      </c>
      <c r="AY477">
        <v>0</v>
      </c>
      <c r="AZ477">
        <v>0</v>
      </c>
      <c r="BB477">
        <v>1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37468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1</v>
      </c>
      <c r="BQ477">
        <v>37468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1</v>
      </c>
    </row>
    <row r="478" spans="1:75" ht="12.75">
      <c r="A478">
        <f>ROW(Source!A137)</f>
        <v>137</v>
      </c>
      <c r="B478">
        <v>11182674</v>
      </c>
      <c r="C478">
        <v>11182652</v>
      </c>
      <c r="D478">
        <v>0</v>
      </c>
      <c r="E478">
        <v>0</v>
      </c>
      <c r="F478">
        <v>1</v>
      </c>
      <c r="G478">
        <v>1</v>
      </c>
      <c r="H478">
        <v>3</v>
      </c>
      <c r="K478" t="s">
        <v>541</v>
      </c>
      <c r="L478">
        <v>1301</v>
      </c>
      <c r="N478">
        <v>1003</v>
      </c>
      <c r="O478" t="s">
        <v>535</v>
      </c>
      <c r="P478" t="s">
        <v>535</v>
      </c>
      <c r="Q478">
        <v>1</v>
      </c>
      <c r="Y478">
        <v>2000</v>
      </c>
      <c r="AA478">
        <v>18.47</v>
      </c>
      <c r="AB478">
        <v>0</v>
      </c>
      <c r="AC478">
        <v>0</v>
      </c>
      <c r="AD478">
        <v>0</v>
      </c>
      <c r="AN478">
        <v>0</v>
      </c>
      <c r="AO478">
        <v>0</v>
      </c>
      <c r="AP478">
        <v>2</v>
      </c>
      <c r="AQ478">
        <v>1</v>
      </c>
      <c r="AR478">
        <v>0</v>
      </c>
      <c r="AT478">
        <v>2000</v>
      </c>
      <c r="AV478">
        <v>0</v>
      </c>
      <c r="AW478">
        <v>1</v>
      </c>
      <c r="AX478">
        <v>-1</v>
      </c>
      <c r="AY478">
        <v>0</v>
      </c>
      <c r="AZ478">
        <v>0</v>
      </c>
      <c r="BB478">
        <v>1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36940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1</v>
      </c>
      <c r="BQ478">
        <v>36940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1</v>
      </c>
    </row>
    <row r="479" spans="1:75" ht="12.75">
      <c r="A479">
        <f>ROW(Source!A137)</f>
        <v>137</v>
      </c>
      <c r="B479">
        <v>11182675</v>
      </c>
      <c r="C479">
        <v>11182652</v>
      </c>
      <c r="D479">
        <v>0</v>
      </c>
      <c r="E479">
        <v>0</v>
      </c>
      <c r="F479">
        <v>1</v>
      </c>
      <c r="G479">
        <v>1</v>
      </c>
      <c r="H479">
        <v>3</v>
      </c>
      <c r="K479" t="s">
        <v>542</v>
      </c>
      <c r="L479">
        <v>1301</v>
      </c>
      <c r="N479">
        <v>1003</v>
      </c>
      <c r="O479" t="s">
        <v>535</v>
      </c>
      <c r="P479" t="s">
        <v>535</v>
      </c>
      <c r="Q479">
        <v>1</v>
      </c>
      <c r="Y479">
        <v>5000</v>
      </c>
      <c r="AA479">
        <v>4.83</v>
      </c>
      <c r="AB479">
        <v>0</v>
      </c>
      <c r="AC479">
        <v>0</v>
      </c>
      <c r="AD479">
        <v>0</v>
      </c>
      <c r="AN479">
        <v>0</v>
      </c>
      <c r="AO479">
        <v>0</v>
      </c>
      <c r="AP479">
        <v>2</v>
      </c>
      <c r="AQ479">
        <v>1</v>
      </c>
      <c r="AR479">
        <v>0</v>
      </c>
      <c r="AT479">
        <v>5000</v>
      </c>
      <c r="AV479">
        <v>0</v>
      </c>
      <c r="AW479">
        <v>1</v>
      </c>
      <c r="AX479">
        <v>-1</v>
      </c>
      <c r="AY479">
        <v>0</v>
      </c>
      <c r="AZ479">
        <v>0</v>
      </c>
      <c r="BB479">
        <v>1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24150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1</v>
      </c>
      <c r="BQ479">
        <v>24150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1</v>
      </c>
    </row>
    <row r="480" spans="1:75" ht="12.75">
      <c r="A480">
        <f>ROW(Source!A137)</f>
        <v>137</v>
      </c>
      <c r="B480">
        <v>11182676</v>
      </c>
      <c r="C480">
        <v>11182652</v>
      </c>
      <c r="D480">
        <v>0</v>
      </c>
      <c r="E480">
        <v>0</v>
      </c>
      <c r="F480">
        <v>1</v>
      </c>
      <c r="G480">
        <v>1</v>
      </c>
      <c r="H480">
        <v>3</v>
      </c>
      <c r="K480" t="s">
        <v>543</v>
      </c>
      <c r="L480">
        <v>1301</v>
      </c>
      <c r="N480">
        <v>1003</v>
      </c>
      <c r="O480" t="s">
        <v>535</v>
      </c>
      <c r="P480" t="s">
        <v>535</v>
      </c>
      <c r="Q480">
        <v>1</v>
      </c>
      <c r="Y480">
        <v>400</v>
      </c>
      <c r="AA480">
        <v>55.33</v>
      </c>
      <c r="AB480">
        <v>0</v>
      </c>
      <c r="AC480">
        <v>0</v>
      </c>
      <c r="AD480">
        <v>0</v>
      </c>
      <c r="AN480">
        <v>0</v>
      </c>
      <c r="AO480">
        <v>0</v>
      </c>
      <c r="AP480">
        <v>2</v>
      </c>
      <c r="AQ480">
        <v>1</v>
      </c>
      <c r="AR480">
        <v>0</v>
      </c>
      <c r="AT480">
        <v>400</v>
      </c>
      <c r="AV480">
        <v>0</v>
      </c>
      <c r="AW480">
        <v>1</v>
      </c>
      <c r="AX480">
        <v>-1</v>
      </c>
      <c r="AY480">
        <v>0</v>
      </c>
      <c r="AZ480">
        <v>0</v>
      </c>
      <c r="BB480">
        <v>1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22132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1</v>
      </c>
      <c r="BQ480">
        <v>22132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1</v>
      </c>
    </row>
    <row r="481" spans="1:75" ht="12.75">
      <c r="A481">
        <f>ROW(Source!A137)</f>
        <v>137</v>
      </c>
      <c r="B481">
        <v>11182677</v>
      </c>
      <c r="C481">
        <v>11182652</v>
      </c>
      <c r="D481">
        <v>0</v>
      </c>
      <c r="E481">
        <v>0</v>
      </c>
      <c r="F481">
        <v>1</v>
      </c>
      <c r="G481">
        <v>1</v>
      </c>
      <c r="H481">
        <v>3</v>
      </c>
      <c r="K481" t="s">
        <v>544</v>
      </c>
      <c r="L481">
        <v>1301</v>
      </c>
      <c r="N481">
        <v>1003</v>
      </c>
      <c r="O481" t="s">
        <v>535</v>
      </c>
      <c r="P481" t="s">
        <v>535</v>
      </c>
      <c r="Q481">
        <v>1</v>
      </c>
      <c r="Y481">
        <v>100</v>
      </c>
      <c r="AA481">
        <v>16.81</v>
      </c>
      <c r="AB481">
        <v>0</v>
      </c>
      <c r="AC481">
        <v>0</v>
      </c>
      <c r="AD481">
        <v>0</v>
      </c>
      <c r="AN481">
        <v>0</v>
      </c>
      <c r="AO481">
        <v>0</v>
      </c>
      <c r="AP481">
        <v>2</v>
      </c>
      <c r="AQ481">
        <v>1</v>
      </c>
      <c r="AR481">
        <v>0</v>
      </c>
      <c r="AT481">
        <v>100</v>
      </c>
      <c r="AV481">
        <v>0</v>
      </c>
      <c r="AW481">
        <v>1</v>
      </c>
      <c r="AX481">
        <v>-1</v>
      </c>
      <c r="AY481">
        <v>0</v>
      </c>
      <c r="AZ481">
        <v>0</v>
      </c>
      <c r="BB481">
        <v>1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1681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1</v>
      </c>
      <c r="BQ481">
        <v>1681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1</v>
      </c>
    </row>
    <row r="482" spans="1:75" ht="12.75">
      <c r="A482">
        <f>ROW(Source!A137)</f>
        <v>137</v>
      </c>
      <c r="B482">
        <v>11182678</v>
      </c>
      <c r="C482">
        <v>11182652</v>
      </c>
      <c r="D482">
        <v>0</v>
      </c>
      <c r="E482">
        <v>0</v>
      </c>
      <c r="F482">
        <v>1</v>
      </c>
      <c r="G482">
        <v>1</v>
      </c>
      <c r="H482">
        <v>3</v>
      </c>
      <c r="K482" t="s">
        <v>545</v>
      </c>
      <c r="L482">
        <v>1301</v>
      </c>
      <c r="N482">
        <v>1003</v>
      </c>
      <c r="O482" t="s">
        <v>535</v>
      </c>
      <c r="P482" t="s">
        <v>535</v>
      </c>
      <c r="Q482">
        <v>1</v>
      </c>
      <c r="Y482">
        <v>2</v>
      </c>
      <c r="AA482">
        <v>24.15</v>
      </c>
      <c r="AB482">
        <v>0</v>
      </c>
      <c r="AC482">
        <v>0</v>
      </c>
      <c r="AD482">
        <v>0</v>
      </c>
      <c r="AN482">
        <v>0</v>
      </c>
      <c r="AO482">
        <v>0</v>
      </c>
      <c r="AP482">
        <v>2</v>
      </c>
      <c r="AQ482">
        <v>1</v>
      </c>
      <c r="AR482">
        <v>0</v>
      </c>
      <c r="AT482">
        <v>2</v>
      </c>
      <c r="AV482">
        <v>0</v>
      </c>
      <c r="AW482">
        <v>1</v>
      </c>
      <c r="AX482">
        <v>-1</v>
      </c>
      <c r="AY482">
        <v>0</v>
      </c>
      <c r="AZ482">
        <v>0</v>
      </c>
      <c r="BB482">
        <v>1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48.3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1</v>
      </c>
      <c r="BQ482">
        <v>48.3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1</v>
      </c>
    </row>
    <row r="483" spans="1:75" ht="12.75">
      <c r="A483">
        <f>ROW(Source!A137)</f>
        <v>137</v>
      </c>
      <c r="B483">
        <v>11182679</v>
      </c>
      <c r="C483">
        <v>11182652</v>
      </c>
      <c r="D483">
        <v>0</v>
      </c>
      <c r="E483">
        <v>0</v>
      </c>
      <c r="F483">
        <v>1</v>
      </c>
      <c r="G483">
        <v>1</v>
      </c>
      <c r="H483">
        <v>3</v>
      </c>
      <c r="K483" t="s">
        <v>546</v>
      </c>
      <c r="L483">
        <v>1354</v>
      </c>
      <c r="N483">
        <v>1010</v>
      </c>
      <c r="O483" t="s">
        <v>24</v>
      </c>
      <c r="P483" t="s">
        <v>24</v>
      </c>
      <c r="Q483">
        <v>1</v>
      </c>
      <c r="Y483">
        <v>3</v>
      </c>
      <c r="AA483">
        <v>720.34</v>
      </c>
      <c r="AB483">
        <v>0</v>
      </c>
      <c r="AC483">
        <v>0</v>
      </c>
      <c r="AD483">
        <v>0</v>
      </c>
      <c r="AN483">
        <v>0</v>
      </c>
      <c r="AO483">
        <v>0</v>
      </c>
      <c r="AP483">
        <v>2</v>
      </c>
      <c r="AQ483">
        <v>1</v>
      </c>
      <c r="AR483">
        <v>0</v>
      </c>
      <c r="AT483">
        <v>3</v>
      </c>
      <c r="AV483">
        <v>0</v>
      </c>
      <c r="AW483">
        <v>1</v>
      </c>
      <c r="AX483">
        <v>-1</v>
      </c>
      <c r="AY483">
        <v>0</v>
      </c>
      <c r="AZ483">
        <v>0</v>
      </c>
      <c r="BB483">
        <v>1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2161.02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1</v>
      </c>
      <c r="BQ483">
        <v>2161.02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1</v>
      </c>
    </row>
    <row r="484" spans="1:75" ht="12.75">
      <c r="A484">
        <f>ROW(Source!A137)</f>
        <v>137</v>
      </c>
      <c r="B484">
        <v>11182680</v>
      </c>
      <c r="C484">
        <v>11182652</v>
      </c>
      <c r="D484">
        <v>0</v>
      </c>
      <c r="E484">
        <v>0</v>
      </c>
      <c r="F484">
        <v>1</v>
      </c>
      <c r="G484">
        <v>1</v>
      </c>
      <c r="H484">
        <v>3</v>
      </c>
      <c r="K484" t="s">
        <v>547</v>
      </c>
      <c r="L484">
        <v>1354</v>
      </c>
      <c r="N484">
        <v>1010</v>
      </c>
      <c r="O484" t="s">
        <v>24</v>
      </c>
      <c r="P484" t="s">
        <v>24</v>
      </c>
      <c r="Q484">
        <v>1</v>
      </c>
      <c r="Y484">
        <v>400</v>
      </c>
      <c r="AA484">
        <v>13.23</v>
      </c>
      <c r="AB484">
        <v>0</v>
      </c>
      <c r="AC484">
        <v>0</v>
      </c>
      <c r="AD484">
        <v>0</v>
      </c>
      <c r="AN484">
        <v>0</v>
      </c>
      <c r="AO484">
        <v>0</v>
      </c>
      <c r="AP484">
        <v>2</v>
      </c>
      <c r="AQ484">
        <v>1</v>
      </c>
      <c r="AR484">
        <v>0</v>
      </c>
      <c r="AT484">
        <v>400</v>
      </c>
      <c r="AV484">
        <v>0</v>
      </c>
      <c r="AW484">
        <v>1</v>
      </c>
      <c r="AX484">
        <v>-1</v>
      </c>
      <c r="AY484">
        <v>0</v>
      </c>
      <c r="AZ484">
        <v>0</v>
      </c>
      <c r="BB484">
        <v>1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5292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1</v>
      </c>
      <c r="BQ484">
        <v>5292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1</v>
      </c>
    </row>
    <row r="485" spans="1:75" ht="12.75">
      <c r="A485">
        <f>ROW(Source!A137)</f>
        <v>137</v>
      </c>
      <c r="B485">
        <v>11182681</v>
      </c>
      <c r="C485">
        <v>11182652</v>
      </c>
      <c r="D485">
        <v>0</v>
      </c>
      <c r="E485">
        <v>0</v>
      </c>
      <c r="F485">
        <v>1</v>
      </c>
      <c r="G485">
        <v>1</v>
      </c>
      <c r="H485">
        <v>3</v>
      </c>
      <c r="K485" t="s">
        <v>548</v>
      </c>
      <c r="L485">
        <v>1354</v>
      </c>
      <c r="N485">
        <v>1010</v>
      </c>
      <c r="O485" t="s">
        <v>24</v>
      </c>
      <c r="P485" t="s">
        <v>24</v>
      </c>
      <c r="Q485">
        <v>1</v>
      </c>
      <c r="Y485">
        <v>120</v>
      </c>
      <c r="AA485">
        <v>19.49</v>
      </c>
      <c r="AB485">
        <v>0</v>
      </c>
      <c r="AC485">
        <v>0</v>
      </c>
      <c r="AD485">
        <v>0</v>
      </c>
      <c r="AN485">
        <v>0</v>
      </c>
      <c r="AO485">
        <v>0</v>
      </c>
      <c r="AP485">
        <v>2</v>
      </c>
      <c r="AQ485">
        <v>1</v>
      </c>
      <c r="AR485">
        <v>0</v>
      </c>
      <c r="AT485">
        <v>120</v>
      </c>
      <c r="AV485">
        <v>0</v>
      </c>
      <c r="AW485">
        <v>1</v>
      </c>
      <c r="AX485">
        <v>-1</v>
      </c>
      <c r="AY485">
        <v>0</v>
      </c>
      <c r="AZ485">
        <v>0</v>
      </c>
      <c r="BB485">
        <v>1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2338.8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1</v>
      </c>
      <c r="BQ485">
        <v>2338.8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1</v>
      </c>
    </row>
    <row r="486" spans="1:75" ht="12.75">
      <c r="A486">
        <f>ROW(Source!A137)</f>
        <v>137</v>
      </c>
      <c r="B486">
        <v>11182682</v>
      </c>
      <c r="C486">
        <v>11182652</v>
      </c>
      <c r="D486">
        <v>0</v>
      </c>
      <c r="E486">
        <v>0</v>
      </c>
      <c r="F486">
        <v>1</v>
      </c>
      <c r="G486">
        <v>1</v>
      </c>
      <c r="H486">
        <v>3</v>
      </c>
      <c r="K486" t="s">
        <v>549</v>
      </c>
      <c r="L486">
        <v>1354</v>
      </c>
      <c r="N486">
        <v>1010</v>
      </c>
      <c r="O486" t="s">
        <v>24</v>
      </c>
      <c r="P486" t="s">
        <v>24</v>
      </c>
      <c r="Q486">
        <v>1</v>
      </c>
      <c r="Y486">
        <v>12</v>
      </c>
      <c r="AA486">
        <v>21.19</v>
      </c>
      <c r="AB486">
        <v>0</v>
      </c>
      <c r="AC486">
        <v>0</v>
      </c>
      <c r="AD486">
        <v>0</v>
      </c>
      <c r="AN486">
        <v>0</v>
      </c>
      <c r="AO486">
        <v>0</v>
      </c>
      <c r="AP486">
        <v>2</v>
      </c>
      <c r="AQ486">
        <v>1</v>
      </c>
      <c r="AR486">
        <v>0</v>
      </c>
      <c r="AT486">
        <v>12</v>
      </c>
      <c r="AV486">
        <v>0</v>
      </c>
      <c r="AW486">
        <v>1</v>
      </c>
      <c r="AX486">
        <v>-1</v>
      </c>
      <c r="AY486">
        <v>0</v>
      </c>
      <c r="AZ486">
        <v>0</v>
      </c>
      <c r="BB486">
        <v>1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254.28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1</v>
      </c>
      <c r="BQ486">
        <v>254.28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1</v>
      </c>
    </row>
    <row r="487" spans="1:75" ht="12.75">
      <c r="A487">
        <f>ROW(Source!A137)</f>
        <v>137</v>
      </c>
      <c r="B487">
        <v>11182683</v>
      </c>
      <c r="C487">
        <v>11182652</v>
      </c>
      <c r="D487">
        <v>0</v>
      </c>
      <c r="E487">
        <v>0</v>
      </c>
      <c r="F487">
        <v>1</v>
      </c>
      <c r="G487">
        <v>1</v>
      </c>
      <c r="H487">
        <v>3</v>
      </c>
      <c r="K487" t="s">
        <v>550</v>
      </c>
      <c r="L487">
        <v>1354</v>
      </c>
      <c r="N487">
        <v>1010</v>
      </c>
      <c r="O487" t="s">
        <v>24</v>
      </c>
      <c r="P487" t="s">
        <v>24</v>
      </c>
      <c r="Q487">
        <v>1</v>
      </c>
      <c r="Y487">
        <v>114</v>
      </c>
      <c r="AA487">
        <v>14.41</v>
      </c>
      <c r="AB487">
        <v>0</v>
      </c>
      <c r="AC487">
        <v>0</v>
      </c>
      <c r="AD487">
        <v>0</v>
      </c>
      <c r="AN487">
        <v>0</v>
      </c>
      <c r="AO487">
        <v>0</v>
      </c>
      <c r="AP487">
        <v>2</v>
      </c>
      <c r="AQ487">
        <v>1</v>
      </c>
      <c r="AR487">
        <v>0</v>
      </c>
      <c r="AT487">
        <v>114</v>
      </c>
      <c r="AV487">
        <v>0</v>
      </c>
      <c r="AW487">
        <v>1</v>
      </c>
      <c r="AX487">
        <v>-1</v>
      </c>
      <c r="AY487">
        <v>0</v>
      </c>
      <c r="AZ487">
        <v>0</v>
      </c>
      <c r="BB487">
        <v>1</v>
      </c>
      <c r="BC487">
        <v>0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1642.74</v>
      </c>
      <c r="BK487">
        <v>0</v>
      </c>
      <c r="BL487">
        <v>0</v>
      </c>
      <c r="BM487">
        <v>0</v>
      </c>
      <c r="BN487">
        <v>0</v>
      </c>
      <c r="BO487">
        <v>0</v>
      </c>
      <c r="BP487">
        <v>1</v>
      </c>
      <c r="BQ487">
        <v>1642.74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1</v>
      </c>
    </row>
    <row r="488" spans="1:75" ht="12.75">
      <c r="A488">
        <f>ROW(Source!A137)</f>
        <v>137</v>
      </c>
      <c r="B488">
        <v>11182684</v>
      </c>
      <c r="C488">
        <v>11182652</v>
      </c>
      <c r="D488">
        <v>0</v>
      </c>
      <c r="E488">
        <v>0</v>
      </c>
      <c r="F488">
        <v>1</v>
      </c>
      <c r="G488">
        <v>1</v>
      </c>
      <c r="H488">
        <v>3</v>
      </c>
      <c r="K488" t="s">
        <v>551</v>
      </c>
      <c r="L488">
        <v>1354</v>
      </c>
      <c r="N488">
        <v>1010</v>
      </c>
      <c r="O488" t="s">
        <v>24</v>
      </c>
      <c r="P488" t="s">
        <v>24</v>
      </c>
      <c r="Q488">
        <v>1</v>
      </c>
      <c r="Y488">
        <v>26</v>
      </c>
      <c r="AA488">
        <v>16.1</v>
      </c>
      <c r="AB488">
        <v>0</v>
      </c>
      <c r="AC488">
        <v>0</v>
      </c>
      <c r="AD488">
        <v>0</v>
      </c>
      <c r="AN488">
        <v>0</v>
      </c>
      <c r="AO488">
        <v>0</v>
      </c>
      <c r="AP488">
        <v>2</v>
      </c>
      <c r="AQ488">
        <v>1</v>
      </c>
      <c r="AR488">
        <v>0</v>
      </c>
      <c r="AT488">
        <v>26</v>
      </c>
      <c r="AV488">
        <v>0</v>
      </c>
      <c r="AW488">
        <v>1</v>
      </c>
      <c r="AX488">
        <v>-1</v>
      </c>
      <c r="AY488">
        <v>0</v>
      </c>
      <c r="AZ488">
        <v>0</v>
      </c>
      <c r="BB488">
        <v>1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418.6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1</v>
      </c>
      <c r="BQ488">
        <v>418.6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1</v>
      </c>
    </row>
    <row r="489" spans="1:75" ht="12.75">
      <c r="A489">
        <f>ROW(Source!A137)</f>
        <v>137</v>
      </c>
      <c r="B489">
        <v>11182685</v>
      </c>
      <c r="C489">
        <v>11182652</v>
      </c>
      <c r="D489">
        <v>0</v>
      </c>
      <c r="E489">
        <v>0</v>
      </c>
      <c r="F489">
        <v>1</v>
      </c>
      <c r="G489">
        <v>1</v>
      </c>
      <c r="H489">
        <v>3</v>
      </c>
      <c r="K489" t="s">
        <v>552</v>
      </c>
      <c r="L489">
        <v>1354</v>
      </c>
      <c r="N489">
        <v>1010</v>
      </c>
      <c r="O489" t="s">
        <v>24</v>
      </c>
      <c r="P489" t="s">
        <v>24</v>
      </c>
      <c r="Q489">
        <v>1</v>
      </c>
      <c r="Y489">
        <v>8</v>
      </c>
      <c r="AA489">
        <v>327.46</v>
      </c>
      <c r="AB489">
        <v>0</v>
      </c>
      <c r="AC489">
        <v>0</v>
      </c>
      <c r="AD489">
        <v>0</v>
      </c>
      <c r="AN489">
        <v>0</v>
      </c>
      <c r="AO489">
        <v>0</v>
      </c>
      <c r="AP489">
        <v>2</v>
      </c>
      <c r="AQ489">
        <v>1</v>
      </c>
      <c r="AR489">
        <v>0</v>
      </c>
      <c r="AT489">
        <v>8</v>
      </c>
      <c r="AV489">
        <v>0</v>
      </c>
      <c r="AW489">
        <v>1</v>
      </c>
      <c r="AX489">
        <v>-1</v>
      </c>
      <c r="AY489">
        <v>0</v>
      </c>
      <c r="AZ489">
        <v>0</v>
      </c>
      <c r="BB489">
        <v>1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2619.68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1</v>
      </c>
      <c r="BQ489">
        <v>2619.68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1</v>
      </c>
    </row>
    <row r="490" spans="1:75" ht="12.75">
      <c r="A490">
        <f>ROW(Source!A137)</f>
        <v>137</v>
      </c>
      <c r="B490">
        <v>11182686</v>
      </c>
      <c r="C490">
        <v>11182652</v>
      </c>
      <c r="D490">
        <v>0</v>
      </c>
      <c r="E490">
        <v>0</v>
      </c>
      <c r="F490">
        <v>1</v>
      </c>
      <c r="G490">
        <v>1</v>
      </c>
      <c r="H490">
        <v>3</v>
      </c>
      <c r="K490" t="s">
        <v>553</v>
      </c>
      <c r="L490">
        <v>1354</v>
      </c>
      <c r="N490">
        <v>1010</v>
      </c>
      <c r="O490" t="s">
        <v>24</v>
      </c>
      <c r="P490" t="s">
        <v>24</v>
      </c>
      <c r="Q490">
        <v>1</v>
      </c>
      <c r="Y490">
        <v>32</v>
      </c>
      <c r="AA490">
        <v>14.65</v>
      </c>
      <c r="AB490">
        <v>0</v>
      </c>
      <c r="AC490">
        <v>0</v>
      </c>
      <c r="AD490">
        <v>0</v>
      </c>
      <c r="AN490">
        <v>0</v>
      </c>
      <c r="AO490">
        <v>0</v>
      </c>
      <c r="AP490">
        <v>2</v>
      </c>
      <c r="AQ490">
        <v>1</v>
      </c>
      <c r="AR490">
        <v>0</v>
      </c>
      <c r="AT490">
        <v>32</v>
      </c>
      <c r="AV490">
        <v>0</v>
      </c>
      <c r="AW490">
        <v>1</v>
      </c>
      <c r="AX490">
        <v>-1</v>
      </c>
      <c r="AY490">
        <v>0</v>
      </c>
      <c r="AZ490">
        <v>0</v>
      </c>
      <c r="BB490">
        <v>1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468.8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1</v>
      </c>
      <c r="BQ490">
        <v>468.8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1</v>
      </c>
    </row>
    <row r="491" spans="1:75" ht="12.75">
      <c r="A491">
        <f>ROW(Source!A137)</f>
        <v>137</v>
      </c>
      <c r="B491">
        <v>11182687</v>
      </c>
      <c r="C491">
        <v>11182652</v>
      </c>
      <c r="D491">
        <v>0</v>
      </c>
      <c r="E491">
        <v>0</v>
      </c>
      <c r="F491">
        <v>1</v>
      </c>
      <c r="G491">
        <v>1</v>
      </c>
      <c r="H491">
        <v>3</v>
      </c>
      <c r="K491" t="s">
        <v>554</v>
      </c>
      <c r="L491">
        <v>1354</v>
      </c>
      <c r="N491">
        <v>1010</v>
      </c>
      <c r="O491" t="s">
        <v>24</v>
      </c>
      <c r="P491" t="s">
        <v>24</v>
      </c>
      <c r="Q491">
        <v>1</v>
      </c>
      <c r="Y491">
        <v>192</v>
      </c>
      <c r="AA491">
        <v>245.34</v>
      </c>
      <c r="AB491">
        <v>0</v>
      </c>
      <c r="AC491">
        <v>0</v>
      </c>
      <c r="AD491">
        <v>0</v>
      </c>
      <c r="AN491">
        <v>0</v>
      </c>
      <c r="AO491">
        <v>0</v>
      </c>
      <c r="AP491">
        <v>2</v>
      </c>
      <c r="AQ491">
        <v>1</v>
      </c>
      <c r="AR491">
        <v>0</v>
      </c>
      <c r="AT491">
        <v>192</v>
      </c>
      <c r="AV491">
        <v>0</v>
      </c>
      <c r="AW491">
        <v>1</v>
      </c>
      <c r="AX491">
        <v>-1</v>
      </c>
      <c r="AY491">
        <v>0</v>
      </c>
      <c r="AZ491">
        <v>0</v>
      </c>
      <c r="BB491">
        <v>1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47105.28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1</v>
      </c>
      <c r="BQ491">
        <v>47105.28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1</v>
      </c>
    </row>
    <row r="492" spans="1:75" ht="12.75">
      <c r="A492">
        <f>ROW(Source!A137)</f>
        <v>137</v>
      </c>
      <c r="B492">
        <v>11182688</v>
      </c>
      <c r="C492">
        <v>11182652</v>
      </c>
      <c r="D492">
        <v>0</v>
      </c>
      <c r="E492">
        <v>0</v>
      </c>
      <c r="F492">
        <v>1</v>
      </c>
      <c r="G492">
        <v>1</v>
      </c>
      <c r="H492">
        <v>3</v>
      </c>
      <c r="K492" t="s">
        <v>555</v>
      </c>
      <c r="L492">
        <v>1354</v>
      </c>
      <c r="N492">
        <v>1010</v>
      </c>
      <c r="O492" t="s">
        <v>24</v>
      </c>
      <c r="P492" t="s">
        <v>24</v>
      </c>
      <c r="Q492">
        <v>1</v>
      </c>
      <c r="Y492">
        <v>384</v>
      </c>
      <c r="AA492">
        <v>17.08</v>
      </c>
      <c r="AB492">
        <v>0</v>
      </c>
      <c r="AC492">
        <v>0</v>
      </c>
      <c r="AD492">
        <v>0</v>
      </c>
      <c r="AN492">
        <v>0</v>
      </c>
      <c r="AO492">
        <v>0</v>
      </c>
      <c r="AP492">
        <v>2</v>
      </c>
      <c r="AQ492">
        <v>1</v>
      </c>
      <c r="AR492">
        <v>0</v>
      </c>
      <c r="AT492">
        <v>384</v>
      </c>
      <c r="AV492">
        <v>0</v>
      </c>
      <c r="AW492">
        <v>1</v>
      </c>
      <c r="AX492">
        <v>-1</v>
      </c>
      <c r="AY492">
        <v>0</v>
      </c>
      <c r="AZ492">
        <v>0</v>
      </c>
      <c r="BB492">
        <v>1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6558.72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1</v>
      </c>
      <c r="BQ492">
        <v>6558.72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1</v>
      </c>
    </row>
    <row r="493" spans="1:75" ht="12.75">
      <c r="A493">
        <f>ROW(Source!A137)</f>
        <v>137</v>
      </c>
      <c r="B493">
        <v>11182689</v>
      </c>
      <c r="C493">
        <v>11182652</v>
      </c>
      <c r="D493">
        <v>0</v>
      </c>
      <c r="E493">
        <v>0</v>
      </c>
      <c r="F493">
        <v>1</v>
      </c>
      <c r="G493">
        <v>1</v>
      </c>
      <c r="H493">
        <v>3</v>
      </c>
      <c r="K493" t="s">
        <v>556</v>
      </c>
      <c r="L493">
        <v>1354</v>
      </c>
      <c r="N493">
        <v>1010</v>
      </c>
      <c r="O493" t="s">
        <v>24</v>
      </c>
      <c r="P493" t="s">
        <v>24</v>
      </c>
      <c r="Q493">
        <v>1</v>
      </c>
      <c r="Y493">
        <v>10</v>
      </c>
      <c r="AA493">
        <v>973</v>
      </c>
      <c r="AB493">
        <v>0</v>
      </c>
      <c r="AC493">
        <v>0</v>
      </c>
      <c r="AD493">
        <v>0</v>
      </c>
      <c r="AN493">
        <v>0</v>
      </c>
      <c r="AO493">
        <v>0</v>
      </c>
      <c r="AP493">
        <v>2</v>
      </c>
      <c r="AQ493">
        <v>1</v>
      </c>
      <c r="AR493">
        <v>0</v>
      </c>
      <c r="AT493">
        <v>10</v>
      </c>
      <c r="AV493">
        <v>0</v>
      </c>
      <c r="AW493">
        <v>1</v>
      </c>
      <c r="AX493">
        <v>-1</v>
      </c>
      <c r="AY493">
        <v>0</v>
      </c>
      <c r="AZ493">
        <v>0</v>
      </c>
      <c r="BB493">
        <v>1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9730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1</v>
      </c>
      <c r="BQ493">
        <v>9730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1</v>
      </c>
    </row>
    <row r="494" spans="1:75" ht="12.75">
      <c r="A494">
        <f>ROW(Source!A137)</f>
        <v>137</v>
      </c>
      <c r="B494">
        <v>11182690</v>
      </c>
      <c r="C494">
        <v>11182652</v>
      </c>
      <c r="D494">
        <v>0</v>
      </c>
      <c r="E494">
        <v>0</v>
      </c>
      <c r="F494">
        <v>1</v>
      </c>
      <c r="G494">
        <v>1</v>
      </c>
      <c r="H494">
        <v>3</v>
      </c>
      <c r="K494" t="s">
        <v>557</v>
      </c>
      <c r="L494">
        <v>1354</v>
      </c>
      <c r="N494">
        <v>1010</v>
      </c>
      <c r="O494" t="s">
        <v>24</v>
      </c>
      <c r="P494" t="s">
        <v>24</v>
      </c>
      <c r="Q494">
        <v>1</v>
      </c>
      <c r="Y494">
        <v>24</v>
      </c>
      <c r="AA494">
        <v>568.35</v>
      </c>
      <c r="AB494">
        <v>0</v>
      </c>
      <c r="AC494">
        <v>0</v>
      </c>
      <c r="AD494">
        <v>0</v>
      </c>
      <c r="AN494">
        <v>0</v>
      </c>
      <c r="AO494">
        <v>0</v>
      </c>
      <c r="AP494">
        <v>2</v>
      </c>
      <c r="AQ494">
        <v>1</v>
      </c>
      <c r="AR494">
        <v>0</v>
      </c>
      <c r="AT494">
        <v>24</v>
      </c>
      <c r="AV494">
        <v>0</v>
      </c>
      <c r="AW494">
        <v>1</v>
      </c>
      <c r="AX494">
        <v>-1</v>
      </c>
      <c r="AY494">
        <v>0</v>
      </c>
      <c r="AZ494">
        <v>0</v>
      </c>
      <c r="BB494">
        <v>1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13640.4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1</v>
      </c>
      <c r="BQ494">
        <v>13640.4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1</v>
      </c>
    </row>
    <row r="495" spans="1:75" ht="12.75">
      <c r="A495">
        <f>ROW(Source!A137)</f>
        <v>137</v>
      </c>
      <c r="B495">
        <v>11182691</v>
      </c>
      <c r="C495">
        <v>11182652</v>
      </c>
      <c r="D495">
        <v>0</v>
      </c>
      <c r="E495">
        <v>0</v>
      </c>
      <c r="F495">
        <v>1</v>
      </c>
      <c r="G495">
        <v>1</v>
      </c>
      <c r="H495">
        <v>3</v>
      </c>
      <c r="K495" t="s">
        <v>555</v>
      </c>
      <c r="L495">
        <v>1354</v>
      </c>
      <c r="N495">
        <v>1010</v>
      </c>
      <c r="O495" t="s">
        <v>24</v>
      </c>
      <c r="P495" t="s">
        <v>24</v>
      </c>
      <c r="Q495">
        <v>1</v>
      </c>
      <c r="Y495">
        <v>48</v>
      </c>
      <c r="AA495">
        <v>17.08</v>
      </c>
      <c r="AB495">
        <v>0</v>
      </c>
      <c r="AC495">
        <v>0</v>
      </c>
      <c r="AD495">
        <v>0</v>
      </c>
      <c r="AN495">
        <v>0</v>
      </c>
      <c r="AO495">
        <v>0</v>
      </c>
      <c r="AP495">
        <v>2</v>
      </c>
      <c r="AQ495">
        <v>1</v>
      </c>
      <c r="AR495">
        <v>0</v>
      </c>
      <c r="AT495">
        <v>48</v>
      </c>
      <c r="AV495">
        <v>0</v>
      </c>
      <c r="AW495">
        <v>1</v>
      </c>
      <c r="AX495">
        <v>-1</v>
      </c>
      <c r="AY495">
        <v>0</v>
      </c>
      <c r="AZ495">
        <v>0</v>
      </c>
      <c r="BB495">
        <v>1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819.84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1</v>
      </c>
      <c r="BQ495">
        <v>819.84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1</v>
      </c>
    </row>
    <row r="496" spans="1:75" ht="12.75">
      <c r="A496">
        <f>ROW(Source!A137)</f>
        <v>137</v>
      </c>
      <c r="B496">
        <v>11182692</v>
      </c>
      <c r="C496">
        <v>11182652</v>
      </c>
      <c r="D496">
        <v>0</v>
      </c>
      <c r="E496">
        <v>0</v>
      </c>
      <c r="F496">
        <v>1</v>
      </c>
      <c r="G496">
        <v>1</v>
      </c>
      <c r="H496">
        <v>3</v>
      </c>
      <c r="K496" t="s">
        <v>558</v>
      </c>
      <c r="L496">
        <v>1354</v>
      </c>
      <c r="N496">
        <v>1010</v>
      </c>
      <c r="O496" t="s">
        <v>24</v>
      </c>
      <c r="P496" t="s">
        <v>24</v>
      </c>
      <c r="Q496">
        <v>1</v>
      </c>
      <c r="Y496">
        <v>8</v>
      </c>
      <c r="AA496">
        <v>550.85</v>
      </c>
      <c r="AB496">
        <v>0</v>
      </c>
      <c r="AC496">
        <v>0</v>
      </c>
      <c r="AD496">
        <v>0</v>
      </c>
      <c r="AN496">
        <v>0</v>
      </c>
      <c r="AO496">
        <v>0</v>
      </c>
      <c r="AP496">
        <v>2</v>
      </c>
      <c r="AQ496">
        <v>1</v>
      </c>
      <c r="AR496">
        <v>0</v>
      </c>
      <c r="AT496">
        <v>8</v>
      </c>
      <c r="AV496">
        <v>0</v>
      </c>
      <c r="AW496">
        <v>1</v>
      </c>
      <c r="AX496">
        <v>-1</v>
      </c>
      <c r="AY496">
        <v>0</v>
      </c>
      <c r="AZ496">
        <v>0</v>
      </c>
      <c r="BB496">
        <v>1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4406.8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1</v>
      </c>
      <c r="BQ496">
        <v>4406.8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1</v>
      </c>
    </row>
    <row r="497" spans="1:75" ht="12.75">
      <c r="A497">
        <f>ROW(Source!A137)</f>
        <v>137</v>
      </c>
      <c r="B497">
        <v>11182693</v>
      </c>
      <c r="C497">
        <v>11182652</v>
      </c>
      <c r="D497">
        <v>0</v>
      </c>
      <c r="E497">
        <v>0</v>
      </c>
      <c r="F497">
        <v>1</v>
      </c>
      <c r="G497">
        <v>1</v>
      </c>
      <c r="H497">
        <v>3</v>
      </c>
      <c r="K497" t="s">
        <v>559</v>
      </c>
      <c r="L497">
        <v>1354</v>
      </c>
      <c r="N497">
        <v>1010</v>
      </c>
      <c r="O497" t="s">
        <v>24</v>
      </c>
      <c r="P497" t="s">
        <v>24</v>
      </c>
      <c r="Q497">
        <v>1</v>
      </c>
      <c r="Y497">
        <v>10</v>
      </c>
      <c r="AA497">
        <v>78.64</v>
      </c>
      <c r="AB497">
        <v>0</v>
      </c>
      <c r="AC497">
        <v>0</v>
      </c>
      <c r="AD497">
        <v>0</v>
      </c>
      <c r="AN497">
        <v>0</v>
      </c>
      <c r="AO497">
        <v>0</v>
      </c>
      <c r="AP497">
        <v>2</v>
      </c>
      <c r="AQ497">
        <v>1</v>
      </c>
      <c r="AR497">
        <v>0</v>
      </c>
      <c r="AT497">
        <v>10</v>
      </c>
      <c r="AV497">
        <v>0</v>
      </c>
      <c r="AW497">
        <v>1</v>
      </c>
      <c r="AX497">
        <v>-1</v>
      </c>
      <c r="AY497">
        <v>0</v>
      </c>
      <c r="AZ497">
        <v>0</v>
      </c>
      <c r="BB497">
        <v>1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786.4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1</v>
      </c>
      <c r="BQ497">
        <v>786.4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1</v>
      </c>
    </row>
    <row r="498" spans="1:75" ht="12.75">
      <c r="A498">
        <f>ROW(Source!A137)</f>
        <v>137</v>
      </c>
      <c r="B498">
        <v>11182694</v>
      </c>
      <c r="C498">
        <v>11182652</v>
      </c>
      <c r="D498">
        <v>0</v>
      </c>
      <c r="E498">
        <v>0</v>
      </c>
      <c r="F498">
        <v>1</v>
      </c>
      <c r="G498">
        <v>1</v>
      </c>
      <c r="H498">
        <v>3</v>
      </c>
      <c r="K498" t="s">
        <v>560</v>
      </c>
      <c r="L498">
        <v>1354</v>
      </c>
      <c r="N498">
        <v>1010</v>
      </c>
      <c r="O498" t="s">
        <v>24</v>
      </c>
      <c r="P498" t="s">
        <v>24</v>
      </c>
      <c r="Q498">
        <v>1</v>
      </c>
      <c r="Y498">
        <v>10</v>
      </c>
      <c r="AA498">
        <v>42.88</v>
      </c>
      <c r="AB498">
        <v>0</v>
      </c>
      <c r="AC498">
        <v>0</v>
      </c>
      <c r="AD498">
        <v>0</v>
      </c>
      <c r="AN498">
        <v>0</v>
      </c>
      <c r="AO498">
        <v>0</v>
      </c>
      <c r="AP498">
        <v>2</v>
      </c>
      <c r="AQ498">
        <v>1</v>
      </c>
      <c r="AR498">
        <v>0</v>
      </c>
      <c r="AT498">
        <v>10</v>
      </c>
      <c r="AV498">
        <v>0</v>
      </c>
      <c r="AW498">
        <v>1</v>
      </c>
      <c r="AX498">
        <v>-1</v>
      </c>
      <c r="AY498">
        <v>0</v>
      </c>
      <c r="AZ498">
        <v>0</v>
      </c>
      <c r="BB498">
        <v>1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428.8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1</v>
      </c>
      <c r="BQ498">
        <v>428.8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1</v>
      </c>
    </row>
    <row r="499" spans="1:75" ht="12.75">
      <c r="A499">
        <f>ROW(Source!A137)</f>
        <v>137</v>
      </c>
      <c r="B499">
        <v>11182695</v>
      </c>
      <c r="C499">
        <v>11182652</v>
      </c>
      <c r="D499">
        <v>0</v>
      </c>
      <c r="E499">
        <v>0</v>
      </c>
      <c r="F499">
        <v>1</v>
      </c>
      <c r="G499">
        <v>1</v>
      </c>
      <c r="H499">
        <v>3</v>
      </c>
      <c r="K499" t="s">
        <v>561</v>
      </c>
      <c r="L499">
        <v>1354</v>
      </c>
      <c r="N499">
        <v>1010</v>
      </c>
      <c r="O499" t="s">
        <v>24</v>
      </c>
      <c r="P499" t="s">
        <v>24</v>
      </c>
      <c r="Q499">
        <v>1</v>
      </c>
      <c r="Y499">
        <v>21</v>
      </c>
      <c r="AA499">
        <v>155</v>
      </c>
      <c r="AB499">
        <v>0</v>
      </c>
      <c r="AC499">
        <v>0</v>
      </c>
      <c r="AD499">
        <v>0</v>
      </c>
      <c r="AN499">
        <v>0</v>
      </c>
      <c r="AO499">
        <v>0</v>
      </c>
      <c r="AP499">
        <v>2</v>
      </c>
      <c r="AQ499">
        <v>1</v>
      </c>
      <c r="AR499">
        <v>0</v>
      </c>
      <c r="AT499">
        <v>21</v>
      </c>
      <c r="AV499">
        <v>0</v>
      </c>
      <c r="AW499">
        <v>1</v>
      </c>
      <c r="AX499">
        <v>-1</v>
      </c>
      <c r="AY499">
        <v>0</v>
      </c>
      <c r="AZ499">
        <v>0</v>
      </c>
      <c r="BB499">
        <v>1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3255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1</v>
      </c>
      <c r="BQ499">
        <v>3255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456"/>
  <sheetViews>
    <sheetView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11181710</v>
      </c>
      <c r="C1">
        <v>11181700</v>
      </c>
      <c r="D1">
        <v>121651</v>
      </c>
      <c r="E1">
        <v>1</v>
      </c>
      <c r="F1">
        <v>1</v>
      </c>
      <c r="G1">
        <v>1</v>
      </c>
      <c r="H1">
        <v>1</v>
      </c>
      <c r="I1" t="s">
        <v>323</v>
      </c>
      <c r="K1" t="s">
        <v>324</v>
      </c>
      <c r="L1">
        <v>1369</v>
      </c>
      <c r="N1">
        <v>1013</v>
      </c>
      <c r="O1" t="s">
        <v>325</v>
      </c>
      <c r="P1" t="s">
        <v>325</v>
      </c>
      <c r="Q1">
        <v>1</v>
      </c>
      <c r="X1">
        <v>3.49</v>
      </c>
      <c r="Y1">
        <v>0</v>
      </c>
      <c r="Z1">
        <v>0</v>
      </c>
      <c r="AA1">
        <v>0</v>
      </c>
      <c r="AB1">
        <v>51.24</v>
      </c>
      <c r="AC1">
        <v>0</v>
      </c>
      <c r="AD1">
        <v>1</v>
      </c>
      <c r="AE1">
        <v>1</v>
      </c>
      <c r="AF1" t="s">
        <v>28</v>
      </c>
      <c r="AG1">
        <v>1.047</v>
      </c>
      <c r="AH1">
        <v>2</v>
      </c>
      <c r="AI1">
        <v>11181701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11181711</v>
      </c>
      <c r="C2">
        <v>11181700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34</v>
      </c>
      <c r="K2" t="s">
        <v>326</v>
      </c>
      <c r="L2">
        <v>608254</v>
      </c>
      <c r="N2">
        <v>1013</v>
      </c>
      <c r="O2" t="s">
        <v>327</v>
      </c>
      <c r="P2" t="s">
        <v>327</v>
      </c>
      <c r="Q2">
        <v>1</v>
      </c>
      <c r="X2">
        <v>0.66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28</v>
      </c>
      <c r="AG2">
        <v>0.198</v>
      </c>
      <c r="AH2">
        <v>2</v>
      </c>
      <c r="AI2">
        <v>11181702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11181712</v>
      </c>
      <c r="C3">
        <v>11181700</v>
      </c>
      <c r="D3">
        <v>1466783</v>
      </c>
      <c r="E3">
        <v>1</v>
      </c>
      <c r="F3">
        <v>1</v>
      </c>
      <c r="G3">
        <v>1</v>
      </c>
      <c r="H3">
        <v>2</v>
      </c>
      <c r="I3" t="s">
        <v>328</v>
      </c>
      <c r="J3" t="s">
        <v>329</v>
      </c>
      <c r="K3" t="s">
        <v>330</v>
      </c>
      <c r="L3">
        <v>1480</v>
      </c>
      <c r="N3">
        <v>1013</v>
      </c>
      <c r="O3" t="s">
        <v>331</v>
      </c>
      <c r="P3" t="s">
        <v>332</v>
      </c>
      <c r="Q3">
        <v>1</v>
      </c>
      <c r="X3">
        <v>0.33</v>
      </c>
      <c r="Y3">
        <v>0</v>
      </c>
      <c r="Z3">
        <v>410.67</v>
      </c>
      <c r="AA3">
        <v>66.28</v>
      </c>
      <c r="AB3">
        <v>0</v>
      </c>
      <c r="AC3">
        <v>0</v>
      </c>
      <c r="AD3">
        <v>1</v>
      </c>
      <c r="AE3">
        <v>0</v>
      </c>
      <c r="AF3" t="s">
        <v>28</v>
      </c>
      <c r="AG3">
        <v>0.099</v>
      </c>
      <c r="AH3">
        <v>2</v>
      </c>
      <c r="AI3">
        <v>11181703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ROW(Source!A28)</f>
        <v>28</v>
      </c>
      <c r="B4">
        <v>11181713</v>
      </c>
      <c r="C4">
        <v>11181700</v>
      </c>
      <c r="D4">
        <v>1467385</v>
      </c>
      <c r="E4">
        <v>1</v>
      </c>
      <c r="F4">
        <v>1</v>
      </c>
      <c r="G4">
        <v>1</v>
      </c>
      <c r="H4">
        <v>2</v>
      </c>
      <c r="I4" t="s">
        <v>333</v>
      </c>
      <c r="J4" t="s">
        <v>334</v>
      </c>
      <c r="K4" t="s">
        <v>335</v>
      </c>
      <c r="L4">
        <v>1368</v>
      </c>
      <c r="N4">
        <v>1011</v>
      </c>
      <c r="O4" t="s">
        <v>336</v>
      </c>
      <c r="P4" t="s">
        <v>336</v>
      </c>
      <c r="Q4">
        <v>1</v>
      </c>
      <c r="X4">
        <v>1.29</v>
      </c>
      <c r="Y4">
        <v>0</v>
      </c>
      <c r="Z4">
        <v>15.45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28</v>
      </c>
      <c r="AG4">
        <v>0.387</v>
      </c>
      <c r="AH4">
        <v>2</v>
      </c>
      <c r="AI4">
        <v>11181704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ROW(Source!A28)</f>
        <v>28</v>
      </c>
      <c r="B5">
        <v>11181714</v>
      </c>
      <c r="C5">
        <v>11181700</v>
      </c>
      <c r="D5">
        <v>1471982</v>
      </c>
      <c r="E5">
        <v>1</v>
      </c>
      <c r="F5">
        <v>1</v>
      </c>
      <c r="G5">
        <v>1</v>
      </c>
      <c r="H5">
        <v>2</v>
      </c>
      <c r="I5" t="s">
        <v>337</v>
      </c>
      <c r="J5" t="s">
        <v>338</v>
      </c>
      <c r="K5" t="s">
        <v>339</v>
      </c>
      <c r="L5">
        <v>1480</v>
      </c>
      <c r="N5">
        <v>1013</v>
      </c>
      <c r="O5" t="s">
        <v>331</v>
      </c>
      <c r="P5" t="s">
        <v>332</v>
      </c>
      <c r="Q5">
        <v>1</v>
      </c>
      <c r="X5">
        <v>0.33</v>
      </c>
      <c r="Y5">
        <v>0</v>
      </c>
      <c r="Z5">
        <v>290.01</v>
      </c>
      <c r="AA5">
        <v>104.55</v>
      </c>
      <c r="AB5">
        <v>0</v>
      </c>
      <c r="AC5">
        <v>0</v>
      </c>
      <c r="AD5">
        <v>1</v>
      </c>
      <c r="AE5">
        <v>0</v>
      </c>
      <c r="AF5" t="s">
        <v>28</v>
      </c>
      <c r="AG5">
        <v>0.099</v>
      </c>
      <c r="AH5">
        <v>2</v>
      </c>
      <c r="AI5">
        <v>11181705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ROW(Source!A28)</f>
        <v>28</v>
      </c>
      <c r="B6">
        <v>11181715</v>
      </c>
      <c r="C6">
        <v>11181700</v>
      </c>
      <c r="D6">
        <v>1404368</v>
      </c>
      <c r="E6">
        <v>1</v>
      </c>
      <c r="F6">
        <v>1</v>
      </c>
      <c r="G6">
        <v>1</v>
      </c>
      <c r="H6">
        <v>3</v>
      </c>
      <c r="I6" t="s">
        <v>340</v>
      </c>
      <c r="J6" t="s">
        <v>341</v>
      </c>
      <c r="K6" t="s">
        <v>342</v>
      </c>
      <c r="L6">
        <v>1346</v>
      </c>
      <c r="N6">
        <v>1009</v>
      </c>
      <c r="O6" t="s">
        <v>343</v>
      </c>
      <c r="P6" t="s">
        <v>343</v>
      </c>
      <c r="Q6">
        <v>1</v>
      </c>
      <c r="X6">
        <v>0.25</v>
      </c>
      <c r="Y6">
        <v>40.04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27</v>
      </c>
      <c r="AG6">
        <v>0</v>
      </c>
      <c r="AH6">
        <v>2</v>
      </c>
      <c r="AI6">
        <v>11181706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ROW(Source!A28)</f>
        <v>28</v>
      </c>
      <c r="B7">
        <v>11181716</v>
      </c>
      <c r="C7">
        <v>11181700</v>
      </c>
      <c r="D7">
        <v>1404489</v>
      </c>
      <c r="E7">
        <v>1</v>
      </c>
      <c r="F7">
        <v>1</v>
      </c>
      <c r="G7">
        <v>1</v>
      </c>
      <c r="H7">
        <v>3</v>
      </c>
      <c r="I7" t="s">
        <v>344</v>
      </c>
      <c r="J7" t="s">
        <v>345</v>
      </c>
      <c r="K7" t="s">
        <v>346</v>
      </c>
      <c r="L7">
        <v>1346</v>
      </c>
      <c r="N7">
        <v>1009</v>
      </c>
      <c r="O7" t="s">
        <v>343</v>
      </c>
      <c r="P7" t="s">
        <v>343</v>
      </c>
      <c r="Q7">
        <v>1</v>
      </c>
      <c r="X7">
        <v>0.26</v>
      </c>
      <c r="Y7">
        <v>22.6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27</v>
      </c>
      <c r="AG7">
        <v>0</v>
      </c>
      <c r="AH7">
        <v>2</v>
      </c>
      <c r="AI7">
        <v>11181707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ROW(Source!A28)</f>
        <v>28</v>
      </c>
      <c r="B8">
        <v>11181717</v>
      </c>
      <c r="C8">
        <v>11181700</v>
      </c>
      <c r="D8">
        <v>1405803</v>
      </c>
      <c r="E8">
        <v>1</v>
      </c>
      <c r="F8">
        <v>1</v>
      </c>
      <c r="G8">
        <v>1</v>
      </c>
      <c r="H8">
        <v>3</v>
      </c>
      <c r="I8" t="s">
        <v>347</v>
      </c>
      <c r="J8" t="s">
        <v>348</v>
      </c>
      <c r="K8" t="s">
        <v>349</v>
      </c>
      <c r="L8">
        <v>1346</v>
      </c>
      <c r="N8">
        <v>1009</v>
      </c>
      <c r="O8" t="s">
        <v>343</v>
      </c>
      <c r="P8" t="s">
        <v>343</v>
      </c>
      <c r="Q8">
        <v>1</v>
      </c>
      <c r="X8">
        <v>0.05</v>
      </c>
      <c r="Y8">
        <v>41.07</v>
      </c>
      <c r="Z8">
        <v>0</v>
      </c>
      <c r="AA8">
        <v>0</v>
      </c>
      <c r="AB8">
        <v>0</v>
      </c>
      <c r="AC8">
        <v>2</v>
      </c>
      <c r="AD8">
        <v>0</v>
      </c>
      <c r="AE8">
        <v>0</v>
      </c>
      <c r="AF8" t="s">
        <v>27</v>
      </c>
      <c r="AG8">
        <v>0</v>
      </c>
      <c r="AH8">
        <v>2</v>
      </c>
      <c r="AI8">
        <v>11181708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ROW(Source!A28)</f>
        <v>28</v>
      </c>
      <c r="B9">
        <v>11181718</v>
      </c>
      <c r="C9">
        <v>11181700</v>
      </c>
      <c r="D9">
        <v>1423458</v>
      </c>
      <c r="E9">
        <v>1</v>
      </c>
      <c r="F9">
        <v>1</v>
      </c>
      <c r="G9">
        <v>1</v>
      </c>
      <c r="H9">
        <v>3</v>
      </c>
      <c r="I9" t="s">
        <v>350</v>
      </c>
      <c r="J9" t="s">
        <v>351</v>
      </c>
      <c r="K9" t="s">
        <v>352</v>
      </c>
      <c r="L9">
        <v>1348</v>
      </c>
      <c r="N9">
        <v>1009</v>
      </c>
      <c r="O9" t="s">
        <v>353</v>
      </c>
      <c r="P9" t="s">
        <v>353</v>
      </c>
      <c r="Q9">
        <v>1000</v>
      </c>
      <c r="X9">
        <v>0.03</v>
      </c>
      <c r="Y9">
        <v>18175.85</v>
      </c>
      <c r="Z9">
        <v>0</v>
      </c>
      <c r="AA9">
        <v>0</v>
      </c>
      <c r="AB9">
        <v>0</v>
      </c>
      <c r="AC9">
        <v>2</v>
      </c>
      <c r="AD9">
        <v>0</v>
      </c>
      <c r="AE9">
        <v>0</v>
      </c>
      <c r="AF9" t="s">
        <v>27</v>
      </c>
      <c r="AG9">
        <v>0</v>
      </c>
      <c r="AH9">
        <v>2</v>
      </c>
      <c r="AI9">
        <v>11181709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ROW(Source!A29)</f>
        <v>29</v>
      </c>
      <c r="B10">
        <v>11181732</v>
      </c>
      <c r="C10">
        <v>11181719</v>
      </c>
      <c r="D10">
        <v>121651</v>
      </c>
      <c r="E10">
        <v>1</v>
      </c>
      <c r="F10">
        <v>1</v>
      </c>
      <c r="G10">
        <v>1</v>
      </c>
      <c r="H10">
        <v>1</v>
      </c>
      <c r="I10" t="s">
        <v>323</v>
      </c>
      <c r="K10" t="s">
        <v>324</v>
      </c>
      <c r="L10">
        <v>1369</v>
      </c>
      <c r="N10">
        <v>1013</v>
      </c>
      <c r="O10" t="s">
        <v>325</v>
      </c>
      <c r="P10" t="s">
        <v>325</v>
      </c>
      <c r="Q10">
        <v>1</v>
      </c>
      <c r="X10">
        <v>2.77</v>
      </c>
      <c r="Y10">
        <v>0</v>
      </c>
      <c r="Z10">
        <v>0</v>
      </c>
      <c r="AA10">
        <v>0</v>
      </c>
      <c r="AB10">
        <v>51.24</v>
      </c>
      <c r="AC10">
        <v>0</v>
      </c>
      <c r="AD10">
        <v>1</v>
      </c>
      <c r="AE10">
        <v>1</v>
      </c>
      <c r="AF10" t="s">
        <v>28</v>
      </c>
      <c r="AG10">
        <v>0.831</v>
      </c>
      <c r="AH10">
        <v>2</v>
      </c>
      <c r="AI10">
        <v>11181720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ROW(Source!A29)</f>
        <v>29</v>
      </c>
      <c r="B11">
        <v>11181733</v>
      </c>
      <c r="C11">
        <v>11181719</v>
      </c>
      <c r="D11">
        <v>121548</v>
      </c>
      <c r="E11">
        <v>1</v>
      </c>
      <c r="F11">
        <v>1</v>
      </c>
      <c r="G11">
        <v>1</v>
      </c>
      <c r="H11">
        <v>1</v>
      </c>
      <c r="I11" t="s">
        <v>34</v>
      </c>
      <c r="K11" t="s">
        <v>326</v>
      </c>
      <c r="L11">
        <v>608254</v>
      </c>
      <c r="N11">
        <v>1013</v>
      </c>
      <c r="O11" t="s">
        <v>327</v>
      </c>
      <c r="P11" t="s">
        <v>327</v>
      </c>
      <c r="Q11">
        <v>1</v>
      </c>
      <c r="X11">
        <v>0.02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2</v>
      </c>
      <c r="AF11" t="s">
        <v>28</v>
      </c>
      <c r="AG11">
        <v>0.006</v>
      </c>
      <c r="AH11">
        <v>2</v>
      </c>
      <c r="AI11">
        <v>11181721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ROW(Source!A29)</f>
        <v>29</v>
      </c>
      <c r="B12">
        <v>11181734</v>
      </c>
      <c r="C12">
        <v>11181719</v>
      </c>
      <c r="D12">
        <v>1466783</v>
      </c>
      <c r="E12">
        <v>1</v>
      </c>
      <c r="F12">
        <v>1</v>
      </c>
      <c r="G12">
        <v>1</v>
      </c>
      <c r="H12">
        <v>2</v>
      </c>
      <c r="I12" t="s">
        <v>328</v>
      </c>
      <c r="J12" t="s">
        <v>329</v>
      </c>
      <c r="K12" t="s">
        <v>330</v>
      </c>
      <c r="L12">
        <v>1480</v>
      </c>
      <c r="N12">
        <v>1013</v>
      </c>
      <c r="O12" t="s">
        <v>331</v>
      </c>
      <c r="P12" t="s">
        <v>332</v>
      </c>
      <c r="Q12">
        <v>1</v>
      </c>
      <c r="X12">
        <v>0.01</v>
      </c>
      <c r="Y12">
        <v>0</v>
      </c>
      <c r="Z12">
        <v>410.67</v>
      </c>
      <c r="AA12">
        <v>66.28</v>
      </c>
      <c r="AB12">
        <v>0</v>
      </c>
      <c r="AC12">
        <v>0</v>
      </c>
      <c r="AD12">
        <v>1</v>
      </c>
      <c r="AE12">
        <v>0</v>
      </c>
      <c r="AF12" t="s">
        <v>28</v>
      </c>
      <c r="AG12">
        <v>0.003</v>
      </c>
      <c r="AH12">
        <v>2</v>
      </c>
      <c r="AI12">
        <v>11181722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ROW(Source!A29)</f>
        <v>29</v>
      </c>
      <c r="B13">
        <v>11181735</v>
      </c>
      <c r="C13">
        <v>11181719</v>
      </c>
      <c r="D13">
        <v>1471190</v>
      </c>
      <c r="E13">
        <v>1</v>
      </c>
      <c r="F13">
        <v>1</v>
      </c>
      <c r="G13">
        <v>1</v>
      </c>
      <c r="H13">
        <v>2</v>
      </c>
      <c r="I13" t="s">
        <v>354</v>
      </c>
      <c r="J13" t="s">
        <v>355</v>
      </c>
      <c r="K13" t="s">
        <v>356</v>
      </c>
      <c r="L13">
        <v>1368</v>
      </c>
      <c r="N13">
        <v>1011</v>
      </c>
      <c r="O13" t="s">
        <v>336</v>
      </c>
      <c r="P13" t="s">
        <v>336</v>
      </c>
      <c r="Q13">
        <v>1</v>
      </c>
      <c r="X13">
        <v>0.23</v>
      </c>
      <c r="Y13">
        <v>0</v>
      </c>
      <c r="Z13">
        <v>5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28</v>
      </c>
      <c r="AG13">
        <v>0.069</v>
      </c>
      <c r="AH13">
        <v>2</v>
      </c>
      <c r="AI13">
        <v>11181723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ROW(Source!A29)</f>
        <v>29</v>
      </c>
      <c r="B14">
        <v>11181736</v>
      </c>
      <c r="C14">
        <v>11181719</v>
      </c>
      <c r="D14">
        <v>1471982</v>
      </c>
      <c r="E14">
        <v>1</v>
      </c>
      <c r="F14">
        <v>1</v>
      </c>
      <c r="G14">
        <v>1</v>
      </c>
      <c r="H14">
        <v>2</v>
      </c>
      <c r="I14" t="s">
        <v>337</v>
      </c>
      <c r="J14" t="s">
        <v>338</v>
      </c>
      <c r="K14" t="s">
        <v>339</v>
      </c>
      <c r="L14">
        <v>1480</v>
      </c>
      <c r="N14">
        <v>1013</v>
      </c>
      <c r="O14" t="s">
        <v>331</v>
      </c>
      <c r="P14" t="s">
        <v>332</v>
      </c>
      <c r="Q14">
        <v>1</v>
      </c>
      <c r="X14">
        <v>0.01</v>
      </c>
      <c r="Y14">
        <v>0</v>
      </c>
      <c r="Z14">
        <v>290.01</v>
      </c>
      <c r="AA14">
        <v>104.55</v>
      </c>
      <c r="AB14">
        <v>0</v>
      </c>
      <c r="AC14">
        <v>0</v>
      </c>
      <c r="AD14">
        <v>1</v>
      </c>
      <c r="AE14">
        <v>0</v>
      </c>
      <c r="AF14" t="s">
        <v>28</v>
      </c>
      <c r="AG14">
        <v>0.003</v>
      </c>
      <c r="AH14">
        <v>2</v>
      </c>
      <c r="AI14">
        <v>11181724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ROW(Source!A29)</f>
        <v>29</v>
      </c>
      <c r="B15">
        <v>11181737</v>
      </c>
      <c r="C15">
        <v>11181719</v>
      </c>
      <c r="D15">
        <v>1405109</v>
      </c>
      <c r="E15">
        <v>1</v>
      </c>
      <c r="F15">
        <v>1</v>
      </c>
      <c r="G15">
        <v>1</v>
      </c>
      <c r="H15">
        <v>3</v>
      </c>
      <c r="I15" t="s">
        <v>357</v>
      </c>
      <c r="J15" t="s">
        <v>358</v>
      </c>
      <c r="K15" t="s">
        <v>359</v>
      </c>
      <c r="L15">
        <v>1355</v>
      </c>
      <c r="N15">
        <v>1010</v>
      </c>
      <c r="O15" t="s">
        <v>66</v>
      </c>
      <c r="P15" t="s">
        <v>66</v>
      </c>
      <c r="Q15">
        <v>100</v>
      </c>
      <c r="X15">
        <v>0.04</v>
      </c>
      <c r="Y15">
        <v>206.3</v>
      </c>
      <c r="Z15">
        <v>0</v>
      </c>
      <c r="AA15">
        <v>0</v>
      </c>
      <c r="AB15">
        <v>0</v>
      </c>
      <c r="AC15">
        <v>2</v>
      </c>
      <c r="AD15">
        <v>0</v>
      </c>
      <c r="AE15">
        <v>0</v>
      </c>
      <c r="AF15" t="s">
        <v>27</v>
      </c>
      <c r="AG15">
        <v>0</v>
      </c>
      <c r="AH15">
        <v>2</v>
      </c>
      <c r="AI15">
        <v>11181725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ROW(Source!A29)</f>
        <v>29</v>
      </c>
      <c r="B16">
        <v>11181738</v>
      </c>
      <c r="C16">
        <v>11181719</v>
      </c>
      <c r="D16">
        <v>1405803</v>
      </c>
      <c r="E16">
        <v>1</v>
      </c>
      <c r="F16">
        <v>1</v>
      </c>
      <c r="G16">
        <v>1</v>
      </c>
      <c r="H16">
        <v>3</v>
      </c>
      <c r="I16" t="s">
        <v>347</v>
      </c>
      <c r="J16" t="s">
        <v>348</v>
      </c>
      <c r="K16" t="s">
        <v>349</v>
      </c>
      <c r="L16">
        <v>1346</v>
      </c>
      <c r="N16">
        <v>1009</v>
      </c>
      <c r="O16" t="s">
        <v>343</v>
      </c>
      <c r="P16" t="s">
        <v>343</v>
      </c>
      <c r="Q16">
        <v>1</v>
      </c>
      <c r="X16">
        <v>0.2</v>
      </c>
      <c r="Y16">
        <v>41.07</v>
      </c>
      <c r="Z16">
        <v>0</v>
      </c>
      <c r="AA16">
        <v>0</v>
      </c>
      <c r="AB16">
        <v>0</v>
      </c>
      <c r="AC16">
        <v>2</v>
      </c>
      <c r="AD16">
        <v>0</v>
      </c>
      <c r="AE16">
        <v>0</v>
      </c>
      <c r="AF16" t="s">
        <v>27</v>
      </c>
      <c r="AG16">
        <v>0</v>
      </c>
      <c r="AH16">
        <v>2</v>
      </c>
      <c r="AI16">
        <v>11181726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ROW(Source!A29)</f>
        <v>29</v>
      </c>
      <c r="B17">
        <v>11181739</v>
      </c>
      <c r="C17">
        <v>11181719</v>
      </c>
      <c r="D17">
        <v>1444068</v>
      </c>
      <c r="E17">
        <v>1</v>
      </c>
      <c r="F17">
        <v>1</v>
      </c>
      <c r="G17">
        <v>1</v>
      </c>
      <c r="H17">
        <v>3</v>
      </c>
      <c r="I17" t="s">
        <v>360</v>
      </c>
      <c r="J17" t="s">
        <v>361</v>
      </c>
      <c r="K17" t="s">
        <v>362</v>
      </c>
      <c r="L17">
        <v>1355</v>
      </c>
      <c r="N17">
        <v>1010</v>
      </c>
      <c r="O17" t="s">
        <v>66</v>
      </c>
      <c r="P17" t="s">
        <v>66</v>
      </c>
      <c r="Q17">
        <v>100</v>
      </c>
      <c r="X17">
        <v>0.04</v>
      </c>
      <c r="Y17">
        <v>710</v>
      </c>
      <c r="Z17">
        <v>0</v>
      </c>
      <c r="AA17">
        <v>0</v>
      </c>
      <c r="AB17">
        <v>0</v>
      </c>
      <c r="AC17">
        <v>2</v>
      </c>
      <c r="AD17">
        <v>0</v>
      </c>
      <c r="AE17">
        <v>0</v>
      </c>
      <c r="AF17" t="s">
        <v>27</v>
      </c>
      <c r="AG17">
        <v>0</v>
      </c>
      <c r="AH17">
        <v>2</v>
      </c>
      <c r="AI17">
        <v>11181727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ROW(Source!A29)</f>
        <v>29</v>
      </c>
      <c r="B18">
        <v>11181740</v>
      </c>
      <c r="C18">
        <v>11181719</v>
      </c>
      <c r="D18">
        <v>1444144</v>
      </c>
      <c r="E18">
        <v>1</v>
      </c>
      <c r="F18">
        <v>1</v>
      </c>
      <c r="G18">
        <v>1</v>
      </c>
      <c r="H18">
        <v>3</v>
      </c>
      <c r="I18" t="s">
        <v>363</v>
      </c>
      <c r="J18" t="s">
        <v>364</v>
      </c>
      <c r="K18" t="s">
        <v>365</v>
      </c>
      <c r="L18">
        <v>1354</v>
      </c>
      <c r="N18">
        <v>1010</v>
      </c>
      <c r="O18" t="s">
        <v>24</v>
      </c>
      <c r="P18" t="s">
        <v>24</v>
      </c>
      <c r="Q18">
        <v>1</v>
      </c>
      <c r="X18">
        <v>1</v>
      </c>
      <c r="Y18">
        <v>38.86</v>
      </c>
      <c r="Z18">
        <v>0</v>
      </c>
      <c r="AA18">
        <v>0</v>
      </c>
      <c r="AB18">
        <v>0</v>
      </c>
      <c r="AC18">
        <v>2</v>
      </c>
      <c r="AD18">
        <v>0</v>
      </c>
      <c r="AE18">
        <v>0</v>
      </c>
      <c r="AF18" t="s">
        <v>27</v>
      </c>
      <c r="AG18">
        <v>0</v>
      </c>
      <c r="AH18">
        <v>2</v>
      </c>
      <c r="AI18">
        <v>11181728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ROW(Source!A29)</f>
        <v>29</v>
      </c>
      <c r="B19">
        <v>11181741</v>
      </c>
      <c r="C19">
        <v>11181719</v>
      </c>
      <c r="D19">
        <v>1444281</v>
      </c>
      <c r="E19">
        <v>1</v>
      </c>
      <c r="F19">
        <v>1</v>
      </c>
      <c r="G19">
        <v>1</v>
      </c>
      <c r="H19">
        <v>3</v>
      </c>
      <c r="I19" t="s">
        <v>366</v>
      </c>
      <c r="J19" t="s">
        <v>367</v>
      </c>
      <c r="K19" t="s">
        <v>368</v>
      </c>
      <c r="L19">
        <v>1346</v>
      </c>
      <c r="N19">
        <v>1009</v>
      </c>
      <c r="O19" t="s">
        <v>343</v>
      </c>
      <c r="P19" t="s">
        <v>343</v>
      </c>
      <c r="Q19">
        <v>1</v>
      </c>
      <c r="X19">
        <v>0.124</v>
      </c>
      <c r="Y19">
        <v>35.7</v>
      </c>
      <c r="Z19">
        <v>0</v>
      </c>
      <c r="AA19">
        <v>0</v>
      </c>
      <c r="AB19">
        <v>0</v>
      </c>
      <c r="AC19">
        <v>2</v>
      </c>
      <c r="AD19">
        <v>0</v>
      </c>
      <c r="AE19">
        <v>0</v>
      </c>
      <c r="AF19" t="s">
        <v>27</v>
      </c>
      <c r="AG19">
        <v>0</v>
      </c>
      <c r="AH19">
        <v>2</v>
      </c>
      <c r="AI19">
        <v>11181729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ROW(Source!A29)</f>
        <v>29</v>
      </c>
      <c r="B20">
        <v>11181742</v>
      </c>
      <c r="C20">
        <v>11181719</v>
      </c>
      <c r="D20">
        <v>1444364</v>
      </c>
      <c r="E20">
        <v>1</v>
      </c>
      <c r="F20">
        <v>1</v>
      </c>
      <c r="G20">
        <v>1</v>
      </c>
      <c r="H20">
        <v>3</v>
      </c>
      <c r="I20" t="s">
        <v>369</v>
      </c>
      <c r="J20" t="s">
        <v>370</v>
      </c>
      <c r="K20" t="s">
        <v>371</v>
      </c>
      <c r="L20">
        <v>1355</v>
      </c>
      <c r="N20">
        <v>1010</v>
      </c>
      <c r="O20" t="s">
        <v>66</v>
      </c>
      <c r="P20" t="s">
        <v>66</v>
      </c>
      <c r="Q20">
        <v>100</v>
      </c>
      <c r="X20">
        <v>0.02</v>
      </c>
      <c r="Y20">
        <v>42</v>
      </c>
      <c r="Z20">
        <v>0</v>
      </c>
      <c r="AA20">
        <v>0</v>
      </c>
      <c r="AB20">
        <v>0</v>
      </c>
      <c r="AC20">
        <v>2</v>
      </c>
      <c r="AD20">
        <v>0</v>
      </c>
      <c r="AE20">
        <v>0</v>
      </c>
      <c r="AF20" t="s">
        <v>27</v>
      </c>
      <c r="AG20">
        <v>0</v>
      </c>
      <c r="AH20">
        <v>2</v>
      </c>
      <c r="AI20">
        <v>11181730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ROW(Source!A29)</f>
        <v>29</v>
      </c>
      <c r="B21">
        <v>11181743</v>
      </c>
      <c r="C21">
        <v>11181719</v>
      </c>
      <c r="D21">
        <v>1459071</v>
      </c>
      <c r="E21">
        <v>1</v>
      </c>
      <c r="F21">
        <v>1</v>
      </c>
      <c r="G21">
        <v>1</v>
      </c>
      <c r="H21">
        <v>3</v>
      </c>
      <c r="I21" t="s">
        <v>372</v>
      </c>
      <c r="J21" t="s">
        <v>373</v>
      </c>
      <c r="K21" t="s">
        <v>374</v>
      </c>
      <c r="L21">
        <v>1346</v>
      </c>
      <c r="N21">
        <v>1009</v>
      </c>
      <c r="O21" t="s">
        <v>343</v>
      </c>
      <c r="P21" t="s">
        <v>343</v>
      </c>
      <c r="Q21">
        <v>1</v>
      </c>
      <c r="X21">
        <v>0.016</v>
      </c>
      <c r="Y21">
        <v>146.06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27</v>
      </c>
      <c r="AG21">
        <v>0</v>
      </c>
      <c r="AH21">
        <v>2</v>
      </c>
      <c r="AI21">
        <v>11181731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ROW(Source!A30)</f>
        <v>30</v>
      </c>
      <c r="B22">
        <v>11181753</v>
      </c>
      <c r="C22">
        <v>11181744</v>
      </c>
      <c r="D22">
        <v>121645</v>
      </c>
      <c r="E22">
        <v>1</v>
      </c>
      <c r="F22">
        <v>1</v>
      </c>
      <c r="G22">
        <v>1</v>
      </c>
      <c r="H22">
        <v>1</v>
      </c>
      <c r="I22" t="s">
        <v>375</v>
      </c>
      <c r="K22" t="s">
        <v>376</v>
      </c>
      <c r="L22">
        <v>1369</v>
      </c>
      <c r="N22">
        <v>1013</v>
      </c>
      <c r="O22" t="s">
        <v>325</v>
      </c>
      <c r="P22" t="s">
        <v>325</v>
      </c>
      <c r="Q22">
        <v>1</v>
      </c>
      <c r="X22">
        <v>2.43</v>
      </c>
      <c r="Y22">
        <v>0</v>
      </c>
      <c r="Z22">
        <v>0</v>
      </c>
      <c r="AA22">
        <v>0</v>
      </c>
      <c r="AB22">
        <v>49.76</v>
      </c>
      <c r="AC22">
        <v>0</v>
      </c>
      <c r="AD22">
        <v>1</v>
      </c>
      <c r="AE22">
        <v>1</v>
      </c>
      <c r="AF22" t="s">
        <v>28</v>
      </c>
      <c r="AG22">
        <v>0.729</v>
      </c>
      <c r="AH22">
        <v>2</v>
      </c>
      <c r="AI22">
        <v>11181745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ROW(Source!A30)</f>
        <v>30</v>
      </c>
      <c r="B23">
        <v>11181754</v>
      </c>
      <c r="C23">
        <v>11181744</v>
      </c>
      <c r="D23">
        <v>121548</v>
      </c>
      <c r="E23">
        <v>1</v>
      </c>
      <c r="F23">
        <v>1</v>
      </c>
      <c r="G23">
        <v>1</v>
      </c>
      <c r="H23">
        <v>1</v>
      </c>
      <c r="I23" t="s">
        <v>34</v>
      </c>
      <c r="K23" t="s">
        <v>326</v>
      </c>
      <c r="L23">
        <v>608254</v>
      </c>
      <c r="N23">
        <v>1013</v>
      </c>
      <c r="O23" t="s">
        <v>327</v>
      </c>
      <c r="P23" t="s">
        <v>327</v>
      </c>
      <c r="Q23">
        <v>1</v>
      </c>
      <c r="X23">
        <v>0.1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2</v>
      </c>
      <c r="AF23" t="s">
        <v>28</v>
      </c>
      <c r="AG23">
        <v>0.03</v>
      </c>
      <c r="AH23">
        <v>2</v>
      </c>
      <c r="AI23">
        <v>11181746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ROW(Source!A30)</f>
        <v>30</v>
      </c>
      <c r="B24">
        <v>11181755</v>
      </c>
      <c r="C24">
        <v>11181744</v>
      </c>
      <c r="D24">
        <v>1466783</v>
      </c>
      <c r="E24">
        <v>1</v>
      </c>
      <c r="F24">
        <v>1</v>
      </c>
      <c r="G24">
        <v>1</v>
      </c>
      <c r="H24">
        <v>2</v>
      </c>
      <c r="I24" t="s">
        <v>328</v>
      </c>
      <c r="J24" t="s">
        <v>329</v>
      </c>
      <c r="K24" t="s">
        <v>330</v>
      </c>
      <c r="L24">
        <v>1480</v>
      </c>
      <c r="N24">
        <v>1013</v>
      </c>
      <c r="O24" t="s">
        <v>331</v>
      </c>
      <c r="P24" t="s">
        <v>332</v>
      </c>
      <c r="Q24">
        <v>1</v>
      </c>
      <c r="X24">
        <v>0.039</v>
      </c>
      <c r="Y24">
        <v>0</v>
      </c>
      <c r="Z24">
        <v>410.67</v>
      </c>
      <c r="AA24">
        <v>66.28</v>
      </c>
      <c r="AB24">
        <v>0</v>
      </c>
      <c r="AC24">
        <v>0</v>
      </c>
      <c r="AD24">
        <v>1</v>
      </c>
      <c r="AE24">
        <v>0</v>
      </c>
      <c r="AF24" t="s">
        <v>28</v>
      </c>
      <c r="AG24">
        <v>0.0117</v>
      </c>
      <c r="AH24">
        <v>2</v>
      </c>
      <c r="AI24">
        <v>11181747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ROW(Source!A30)</f>
        <v>30</v>
      </c>
      <c r="B25">
        <v>11181756</v>
      </c>
      <c r="C25">
        <v>11181744</v>
      </c>
      <c r="D25">
        <v>1467086</v>
      </c>
      <c r="E25">
        <v>1</v>
      </c>
      <c r="F25">
        <v>1</v>
      </c>
      <c r="G25">
        <v>1</v>
      </c>
      <c r="H25">
        <v>2</v>
      </c>
      <c r="I25" t="s">
        <v>377</v>
      </c>
      <c r="J25" t="s">
        <v>378</v>
      </c>
      <c r="K25" t="s">
        <v>379</v>
      </c>
      <c r="L25">
        <v>1368</v>
      </c>
      <c r="N25">
        <v>1011</v>
      </c>
      <c r="O25" t="s">
        <v>336</v>
      </c>
      <c r="P25" t="s">
        <v>336</v>
      </c>
      <c r="Q25">
        <v>1</v>
      </c>
      <c r="X25">
        <v>0.024</v>
      </c>
      <c r="Y25">
        <v>0</v>
      </c>
      <c r="Z25">
        <v>696.66</v>
      </c>
      <c r="AA25">
        <v>56.99</v>
      </c>
      <c r="AB25">
        <v>0</v>
      </c>
      <c r="AC25">
        <v>0</v>
      </c>
      <c r="AD25">
        <v>1</v>
      </c>
      <c r="AE25">
        <v>0</v>
      </c>
      <c r="AF25" t="s">
        <v>28</v>
      </c>
      <c r="AG25">
        <v>0.0072</v>
      </c>
      <c r="AH25">
        <v>2</v>
      </c>
      <c r="AI25">
        <v>11181748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ROW(Source!A30)</f>
        <v>30</v>
      </c>
      <c r="B26">
        <v>11181757</v>
      </c>
      <c r="C26">
        <v>11181744</v>
      </c>
      <c r="D26">
        <v>1471982</v>
      </c>
      <c r="E26">
        <v>1</v>
      </c>
      <c r="F26">
        <v>1</v>
      </c>
      <c r="G26">
        <v>1</v>
      </c>
      <c r="H26">
        <v>2</v>
      </c>
      <c r="I26" t="s">
        <v>337</v>
      </c>
      <c r="J26" t="s">
        <v>338</v>
      </c>
      <c r="K26" t="s">
        <v>339</v>
      </c>
      <c r="L26">
        <v>1480</v>
      </c>
      <c r="N26">
        <v>1013</v>
      </c>
      <c r="O26" t="s">
        <v>331</v>
      </c>
      <c r="P26" t="s">
        <v>332</v>
      </c>
      <c r="Q26">
        <v>1</v>
      </c>
      <c r="X26">
        <v>0.039</v>
      </c>
      <c r="Y26">
        <v>0</v>
      </c>
      <c r="Z26">
        <v>290.01</v>
      </c>
      <c r="AA26">
        <v>104.55</v>
      </c>
      <c r="AB26">
        <v>0</v>
      </c>
      <c r="AC26">
        <v>0</v>
      </c>
      <c r="AD26">
        <v>1</v>
      </c>
      <c r="AE26">
        <v>0</v>
      </c>
      <c r="AF26" t="s">
        <v>28</v>
      </c>
      <c r="AG26">
        <v>0.0117</v>
      </c>
      <c r="AH26">
        <v>2</v>
      </c>
      <c r="AI26">
        <v>11181749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ROW(Source!A30)</f>
        <v>30</v>
      </c>
      <c r="B27">
        <v>11181758</v>
      </c>
      <c r="C27">
        <v>11181744</v>
      </c>
      <c r="D27">
        <v>1404489</v>
      </c>
      <c r="E27">
        <v>1</v>
      </c>
      <c r="F27">
        <v>1</v>
      </c>
      <c r="G27">
        <v>1</v>
      </c>
      <c r="H27">
        <v>3</v>
      </c>
      <c r="I27" t="s">
        <v>344</v>
      </c>
      <c r="J27" t="s">
        <v>345</v>
      </c>
      <c r="K27" t="s">
        <v>346</v>
      </c>
      <c r="L27">
        <v>1346</v>
      </c>
      <c r="N27">
        <v>1009</v>
      </c>
      <c r="O27" t="s">
        <v>343</v>
      </c>
      <c r="P27" t="s">
        <v>343</v>
      </c>
      <c r="Q27">
        <v>1</v>
      </c>
      <c r="X27">
        <v>0.39</v>
      </c>
      <c r="Y27">
        <v>22.6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27</v>
      </c>
      <c r="AG27">
        <v>0</v>
      </c>
      <c r="AH27">
        <v>2</v>
      </c>
      <c r="AI27">
        <v>11181750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ROW(Source!A30)</f>
        <v>30</v>
      </c>
      <c r="B28">
        <v>11181759</v>
      </c>
      <c r="C28">
        <v>11181744</v>
      </c>
      <c r="D28">
        <v>1444144</v>
      </c>
      <c r="E28">
        <v>1</v>
      </c>
      <c r="F28">
        <v>1</v>
      </c>
      <c r="G28">
        <v>1</v>
      </c>
      <c r="H28">
        <v>3</v>
      </c>
      <c r="I28" t="s">
        <v>363</v>
      </c>
      <c r="J28" t="s">
        <v>364</v>
      </c>
      <c r="K28" t="s">
        <v>365</v>
      </c>
      <c r="L28">
        <v>1354</v>
      </c>
      <c r="N28">
        <v>1010</v>
      </c>
      <c r="O28" t="s">
        <v>24</v>
      </c>
      <c r="P28" t="s">
        <v>24</v>
      </c>
      <c r="Q28">
        <v>1</v>
      </c>
      <c r="X28">
        <v>1</v>
      </c>
      <c r="Y28">
        <v>38.86</v>
      </c>
      <c r="Z28">
        <v>0</v>
      </c>
      <c r="AA28">
        <v>0</v>
      </c>
      <c r="AB28">
        <v>0</v>
      </c>
      <c r="AC28">
        <v>2</v>
      </c>
      <c r="AD28">
        <v>0</v>
      </c>
      <c r="AE28">
        <v>0</v>
      </c>
      <c r="AF28" t="s">
        <v>27</v>
      </c>
      <c r="AG28">
        <v>0</v>
      </c>
      <c r="AH28">
        <v>2</v>
      </c>
      <c r="AI28">
        <v>11181751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ROW(Source!A30)</f>
        <v>30</v>
      </c>
      <c r="B29">
        <v>11181760</v>
      </c>
      <c r="C29">
        <v>11181744</v>
      </c>
      <c r="D29">
        <v>1444543</v>
      </c>
      <c r="E29">
        <v>1</v>
      </c>
      <c r="F29">
        <v>1</v>
      </c>
      <c r="G29">
        <v>1</v>
      </c>
      <c r="H29">
        <v>3</v>
      </c>
      <c r="I29" t="s">
        <v>380</v>
      </c>
      <c r="J29" t="s">
        <v>381</v>
      </c>
      <c r="K29" t="s">
        <v>382</v>
      </c>
      <c r="L29">
        <v>1355</v>
      </c>
      <c r="N29">
        <v>1010</v>
      </c>
      <c r="O29" t="s">
        <v>66</v>
      </c>
      <c r="P29" t="s">
        <v>66</v>
      </c>
      <c r="Q29">
        <v>100</v>
      </c>
      <c r="X29">
        <v>0.041</v>
      </c>
      <c r="Y29">
        <v>345.5595</v>
      </c>
      <c r="Z29">
        <v>0</v>
      </c>
      <c r="AA29">
        <v>0</v>
      </c>
      <c r="AB29">
        <v>0</v>
      </c>
      <c r="AC29">
        <v>2</v>
      </c>
      <c r="AD29">
        <v>0</v>
      </c>
      <c r="AE29">
        <v>0</v>
      </c>
      <c r="AF29" t="s">
        <v>27</v>
      </c>
      <c r="AG29">
        <v>0</v>
      </c>
      <c r="AH29">
        <v>2</v>
      </c>
      <c r="AI29">
        <v>11181752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ROW(Source!A31)</f>
        <v>31</v>
      </c>
      <c r="B30">
        <v>11181767</v>
      </c>
      <c r="C30">
        <v>11181761</v>
      </c>
      <c r="D30">
        <v>121651</v>
      </c>
      <c r="E30">
        <v>1</v>
      </c>
      <c r="F30">
        <v>1</v>
      </c>
      <c r="G30">
        <v>1</v>
      </c>
      <c r="H30">
        <v>1</v>
      </c>
      <c r="I30" t="s">
        <v>323</v>
      </c>
      <c r="K30" t="s">
        <v>324</v>
      </c>
      <c r="L30">
        <v>1369</v>
      </c>
      <c r="N30">
        <v>1013</v>
      </c>
      <c r="O30" t="s">
        <v>325</v>
      </c>
      <c r="P30" t="s">
        <v>325</v>
      </c>
      <c r="Q30">
        <v>1</v>
      </c>
      <c r="X30">
        <v>0.87</v>
      </c>
      <c r="Y30">
        <v>0</v>
      </c>
      <c r="Z30">
        <v>0</v>
      </c>
      <c r="AA30">
        <v>0</v>
      </c>
      <c r="AB30">
        <v>51.24</v>
      </c>
      <c r="AC30">
        <v>0</v>
      </c>
      <c r="AD30">
        <v>1</v>
      </c>
      <c r="AE30">
        <v>1</v>
      </c>
      <c r="AF30" t="s">
        <v>28</v>
      </c>
      <c r="AG30">
        <v>0.261</v>
      </c>
      <c r="AH30">
        <v>2</v>
      </c>
      <c r="AI30">
        <v>11181762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ROW(Source!A31)</f>
        <v>31</v>
      </c>
      <c r="B31">
        <v>11181768</v>
      </c>
      <c r="C31">
        <v>11181761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34</v>
      </c>
      <c r="K31" t="s">
        <v>326</v>
      </c>
      <c r="L31">
        <v>608254</v>
      </c>
      <c r="N31">
        <v>1013</v>
      </c>
      <c r="O31" t="s">
        <v>327</v>
      </c>
      <c r="P31" t="s">
        <v>327</v>
      </c>
      <c r="Q31">
        <v>1</v>
      </c>
      <c r="X31">
        <v>0.02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2</v>
      </c>
      <c r="AF31" t="s">
        <v>28</v>
      </c>
      <c r="AG31">
        <v>0.006</v>
      </c>
      <c r="AH31">
        <v>2</v>
      </c>
      <c r="AI31">
        <v>11181763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ROW(Source!A31)</f>
        <v>31</v>
      </c>
      <c r="B32">
        <v>11181769</v>
      </c>
      <c r="C32">
        <v>11181761</v>
      </c>
      <c r="D32">
        <v>1466783</v>
      </c>
      <c r="E32">
        <v>1</v>
      </c>
      <c r="F32">
        <v>1</v>
      </c>
      <c r="G32">
        <v>1</v>
      </c>
      <c r="H32">
        <v>2</v>
      </c>
      <c r="I32" t="s">
        <v>328</v>
      </c>
      <c r="J32" t="s">
        <v>329</v>
      </c>
      <c r="K32" t="s">
        <v>330</v>
      </c>
      <c r="L32">
        <v>1480</v>
      </c>
      <c r="N32">
        <v>1013</v>
      </c>
      <c r="O32" t="s">
        <v>331</v>
      </c>
      <c r="P32" t="s">
        <v>332</v>
      </c>
      <c r="Q32">
        <v>1</v>
      </c>
      <c r="X32">
        <v>0.01</v>
      </c>
      <c r="Y32">
        <v>0</v>
      </c>
      <c r="Z32">
        <v>410.67</v>
      </c>
      <c r="AA32">
        <v>66.28</v>
      </c>
      <c r="AB32">
        <v>0</v>
      </c>
      <c r="AC32">
        <v>0</v>
      </c>
      <c r="AD32">
        <v>1</v>
      </c>
      <c r="AE32">
        <v>0</v>
      </c>
      <c r="AF32" t="s">
        <v>28</v>
      </c>
      <c r="AG32">
        <v>0.003</v>
      </c>
      <c r="AH32">
        <v>2</v>
      </c>
      <c r="AI32">
        <v>11181764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ROW(Source!A31)</f>
        <v>31</v>
      </c>
      <c r="B33">
        <v>11181770</v>
      </c>
      <c r="C33">
        <v>11181761</v>
      </c>
      <c r="D33">
        <v>1471982</v>
      </c>
      <c r="E33">
        <v>1</v>
      </c>
      <c r="F33">
        <v>1</v>
      </c>
      <c r="G33">
        <v>1</v>
      </c>
      <c r="H33">
        <v>2</v>
      </c>
      <c r="I33" t="s">
        <v>337</v>
      </c>
      <c r="J33" t="s">
        <v>338</v>
      </c>
      <c r="K33" t="s">
        <v>339</v>
      </c>
      <c r="L33">
        <v>1480</v>
      </c>
      <c r="N33">
        <v>1013</v>
      </c>
      <c r="O33" t="s">
        <v>331</v>
      </c>
      <c r="P33" t="s">
        <v>332</v>
      </c>
      <c r="Q33">
        <v>1</v>
      </c>
      <c r="X33">
        <v>0.01</v>
      </c>
      <c r="Y33">
        <v>0</v>
      </c>
      <c r="Z33">
        <v>290.01</v>
      </c>
      <c r="AA33">
        <v>104.55</v>
      </c>
      <c r="AB33">
        <v>0</v>
      </c>
      <c r="AC33">
        <v>0</v>
      </c>
      <c r="AD33">
        <v>1</v>
      </c>
      <c r="AE33">
        <v>0</v>
      </c>
      <c r="AF33" t="s">
        <v>28</v>
      </c>
      <c r="AG33">
        <v>0.003</v>
      </c>
      <c r="AH33">
        <v>2</v>
      </c>
      <c r="AI33">
        <v>11181765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ROW(Source!A31)</f>
        <v>31</v>
      </c>
      <c r="B34">
        <v>11181771</v>
      </c>
      <c r="C34">
        <v>11181761</v>
      </c>
      <c r="D34">
        <v>1400083</v>
      </c>
      <c r="E34">
        <v>1</v>
      </c>
      <c r="F34">
        <v>1</v>
      </c>
      <c r="G34">
        <v>1</v>
      </c>
      <c r="H34">
        <v>3</v>
      </c>
      <c r="I34" t="s">
        <v>383</v>
      </c>
      <c r="J34" t="s">
        <v>384</v>
      </c>
      <c r="K34" t="s">
        <v>385</v>
      </c>
      <c r="L34">
        <v>1348</v>
      </c>
      <c r="N34">
        <v>1009</v>
      </c>
      <c r="O34" t="s">
        <v>353</v>
      </c>
      <c r="P34" t="s">
        <v>353</v>
      </c>
      <c r="Q34">
        <v>1000</v>
      </c>
      <c r="X34">
        <v>3E-05</v>
      </c>
      <c r="Y34">
        <v>31075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27</v>
      </c>
      <c r="AG34">
        <v>0</v>
      </c>
      <c r="AH34">
        <v>2</v>
      </c>
      <c r="AI34">
        <v>11181766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ROW(Source!A32)</f>
        <v>32</v>
      </c>
      <c r="B35">
        <v>11181795</v>
      </c>
      <c r="C35">
        <v>11181772</v>
      </c>
      <c r="D35">
        <v>121651</v>
      </c>
      <c r="E35">
        <v>1</v>
      </c>
      <c r="F35">
        <v>1</v>
      </c>
      <c r="G35">
        <v>1</v>
      </c>
      <c r="H35">
        <v>1</v>
      </c>
      <c r="I35" t="s">
        <v>323</v>
      </c>
      <c r="K35" t="s">
        <v>324</v>
      </c>
      <c r="L35">
        <v>1369</v>
      </c>
      <c r="N35">
        <v>1013</v>
      </c>
      <c r="O35" t="s">
        <v>325</v>
      </c>
      <c r="P35" t="s">
        <v>325</v>
      </c>
      <c r="Q35">
        <v>1</v>
      </c>
      <c r="X35">
        <v>2.89</v>
      </c>
      <c r="Y35">
        <v>0</v>
      </c>
      <c r="Z35">
        <v>0</v>
      </c>
      <c r="AA35">
        <v>0</v>
      </c>
      <c r="AB35">
        <v>51.24</v>
      </c>
      <c r="AC35">
        <v>0</v>
      </c>
      <c r="AD35">
        <v>1</v>
      </c>
      <c r="AE35">
        <v>1</v>
      </c>
      <c r="AF35" t="s">
        <v>28</v>
      </c>
      <c r="AG35">
        <v>0.867</v>
      </c>
      <c r="AH35">
        <v>2</v>
      </c>
      <c r="AI35">
        <v>11181773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ROW(Source!A32)</f>
        <v>32</v>
      </c>
      <c r="B36">
        <v>11181796</v>
      </c>
      <c r="C36">
        <v>11181772</v>
      </c>
      <c r="D36">
        <v>121548</v>
      </c>
      <c r="E36">
        <v>1</v>
      </c>
      <c r="F36">
        <v>1</v>
      </c>
      <c r="G36">
        <v>1</v>
      </c>
      <c r="H36">
        <v>1</v>
      </c>
      <c r="I36" t="s">
        <v>34</v>
      </c>
      <c r="K36" t="s">
        <v>326</v>
      </c>
      <c r="L36">
        <v>608254</v>
      </c>
      <c r="N36">
        <v>1013</v>
      </c>
      <c r="O36" t="s">
        <v>327</v>
      </c>
      <c r="P36" t="s">
        <v>327</v>
      </c>
      <c r="Q36">
        <v>1</v>
      </c>
      <c r="X36">
        <v>0.02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28</v>
      </c>
      <c r="AG36">
        <v>0.006</v>
      </c>
      <c r="AH36">
        <v>2</v>
      </c>
      <c r="AI36">
        <v>11181774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ROW(Source!A32)</f>
        <v>32</v>
      </c>
      <c r="B37">
        <v>11181797</v>
      </c>
      <c r="C37">
        <v>11181772</v>
      </c>
      <c r="D37">
        <v>1466783</v>
      </c>
      <c r="E37">
        <v>1</v>
      </c>
      <c r="F37">
        <v>1</v>
      </c>
      <c r="G37">
        <v>1</v>
      </c>
      <c r="H37">
        <v>2</v>
      </c>
      <c r="I37" t="s">
        <v>328</v>
      </c>
      <c r="J37" t="s">
        <v>329</v>
      </c>
      <c r="K37" t="s">
        <v>330</v>
      </c>
      <c r="L37">
        <v>1480</v>
      </c>
      <c r="N37">
        <v>1013</v>
      </c>
      <c r="O37" t="s">
        <v>331</v>
      </c>
      <c r="P37" t="s">
        <v>332</v>
      </c>
      <c r="Q37">
        <v>1</v>
      </c>
      <c r="X37">
        <v>0.01</v>
      </c>
      <c r="Y37">
        <v>0</v>
      </c>
      <c r="Z37">
        <v>410.67</v>
      </c>
      <c r="AA37">
        <v>66.28</v>
      </c>
      <c r="AB37">
        <v>0</v>
      </c>
      <c r="AC37">
        <v>0</v>
      </c>
      <c r="AD37">
        <v>1</v>
      </c>
      <c r="AE37">
        <v>0</v>
      </c>
      <c r="AF37" t="s">
        <v>28</v>
      </c>
      <c r="AG37">
        <v>0.003</v>
      </c>
      <c r="AH37">
        <v>2</v>
      </c>
      <c r="AI37">
        <v>11181775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ROW(Source!A32)</f>
        <v>32</v>
      </c>
      <c r="B38">
        <v>11181798</v>
      </c>
      <c r="C38">
        <v>11181772</v>
      </c>
      <c r="D38">
        <v>1467385</v>
      </c>
      <c r="E38">
        <v>1</v>
      </c>
      <c r="F38">
        <v>1</v>
      </c>
      <c r="G38">
        <v>1</v>
      </c>
      <c r="H38">
        <v>2</v>
      </c>
      <c r="I38" t="s">
        <v>333</v>
      </c>
      <c r="J38" t="s">
        <v>334</v>
      </c>
      <c r="K38" t="s">
        <v>335</v>
      </c>
      <c r="L38">
        <v>1368</v>
      </c>
      <c r="N38">
        <v>1011</v>
      </c>
      <c r="O38" t="s">
        <v>336</v>
      </c>
      <c r="P38" t="s">
        <v>336</v>
      </c>
      <c r="Q38">
        <v>1</v>
      </c>
      <c r="X38">
        <v>0.13</v>
      </c>
      <c r="Y38">
        <v>0</v>
      </c>
      <c r="Z38">
        <v>15.45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28</v>
      </c>
      <c r="AG38">
        <v>0.039</v>
      </c>
      <c r="AH38">
        <v>2</v>
      </c>
      <c r="AI38">
        <v>11181776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ROW(Source!A32)</f>
        <v>32</v>
      </c>
      <c r="B39">
        <v>11181799</v>
      </c>
      <c r="C39">
        <v>11181772</v>
      </c>
      <c r="D39">
        <v>1471034</v>
      </c>
      <c r="E39">
        <v>1</v>
      </c>
      <c r="F39">
        <v>1</v>
      </c>
      <c r="G39">
        <v>1</v>
      </c>
      <c r="H39">
        <v>2</v>
      </c>
      <c r="I39" t="s">
        <v>386</v>
      </c>
      <c r="J39" t="s">
        <v>355</v>
      </c>
      <c r="K39" t="s">
        <v>387</v>
      </c>
      <c r="L39">
        <v>1480</v>
      </c>
      <c r="N39">
        <v>1013</v>
      </c>
      <c r="O39" t="s">
        <v>331</v>
      </c>
      <c r="P39" t="s">
        <v>332</v>
      </c>
      <c r="Q39">
        <v>1</v>
      </c>
      <c r="X39">
        <v>0.28</v>
      </c>
      <c r="Y39">
        <v>0</v>
      </c>
      <c r="Z39">
        <v>4.01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28</v>
      </c>
      <c r="AG39">
        <v>0.084</v>
      </c>
      <c r="AH39">
        <v>2</v>
      </c>
      <c r="AI39">
        <v>11181777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ROW(Source!A32)</f>
        <v>32</v>
      </c>
      <c r="B40">
        <v>11181800</v>
      </c>
      <c r="C40">
        <v>11181772</v>
      </c>
      <c r="D40">
        <v>1471455</v>
      </c>
      <c r="E40">
        <v>1</v>
      </c>
      <c r="F40">
        <v>1</v>
      </c>
      <c r="G40">
        <v>1</v>
      </c>
      <c r="H40">
        <v>2</v>
      </c>
      <c r="I40" t="s">
        <v>388</v>
      </c>
      <c r="J40" t="s">
        <v>389</v>
      </c>
      <c r="K40" t="s">
        <v>390</v>
      </c>
      <c r="L40">
        <v>1480</v>
      </c>
      <c r="N40">
        <v>1013</v>
      </c>
      <c r="O40" t="s">
        <v>331</v>
      </c>
      <c r="P40" t="s">
        <v>332</v>
      </c>
      <c r="Q40">
        <v>1</v>
      </c>
      <c r="X40">
        <v>0.2</v>
      </c>
      <c r="Y40">
        <v>0</v>
      </c>
      <c r="Z40">
        <v>3.32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28</v>
      </c>
      <c r="AG40">
        <v>0.06</v>
      </c>
      <c r="AH40">
        <v>2</v>
      </c>
      <c r="AI40">
        <v>11181778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ROW(Source!A32)</f>
        <v>32</v>
      </c>
      <c r="B41">
        <v>11181801</v>
      </c>
      <c r="C41">
        <v>11181772</v>
      </c>
      <c r="D41">
        <v>1471982</v>
      </c>
      <c r="E41">
        <v>1</v>
      </c>
      <c r="F41">
        <v>1</v>
      </c>
      <c r="G41">
        <v>1</v>
      </c>
      <c r="H41">
        <v>2</v>
      </c>
      <c r="I41" t="s">
        <v>337</v>
      </c>
      <c r="J41" t="s">
        <v>338</v>
      </c>
      <c r="K41" t="s">
        <v>339</v>
      </c>
      <c r="L41">
        <v>1480</v>
      </c>
      <c r="N41">
        <v>1013</v>
      </c>
      <c r="O41" t="s">
        <v>331</v>
      </c>
      <c r="P41" t="s">
        <v>332</v>
      </c>
      <c r="Q41">
        <v>1</v>
      </c>
      <c r="X41">
        <v>0.01</v>
      </c>
      <c r="Y41">
        <v>0</v>
      </c>
      <c r="Z41">
        <v>290.01</v>
      </c>
      <c r="AA41">
        <v>104.55</v>
      </c>
      <c r="AB41">
        <v>0</v>
      </c>
      <c r="AC41">
        <v>0</v>
      </c>
      <c r="AD41">
        <v>1</v>
      </c>
      <c r="AE41">
        <v>0</v>
      </c>
      <c r="AF41" t="s">
        <v>28</v>
      </c>
      <c r="AG41">
        <v>0.003</v>
      </c>
      <c r="AH41">
        <v>2</v>
      </c>
      <c r="AI41">
        <v>11181779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ROW(Source!A32)</f>
        <v>32</v>
      </c>
      <c r="B42">
        <v>11181802</v>
      </c>
      <c r="C42">
        <v>11181772</v>
      </c>
      <c r="D42">
        <v>1404368</v>
      </c>
      <c r="E42">
        <v>1</v>
      </c>
      <c r="F42">
        <v>1</v>
      </c>
      <c r="G42">
        <v>1</v>
      </c>
      <c r="H42">
        <v>3</v>
      </c>
      <c r="I42" t="s">
        <v>340</v>
      </c>
      <c r="J42" t="s">
        <v>341</v>
      </c>
      <c r="K42" t="s">
        <v>342</v>
      </c>
      <c r="L42">
        <v>1346</v>
      </c>
      <c r="N42">
        <v>1009</v>
      </c>
      <c r="O42" t="s">
        <v>343</v>
      </c>
      <c r="P42" t="s">
        <v>343</v>
      </c>
      <c r="Q42">
        <v>1</v>
      </c>
      <c r="X42">
        <v>0.07</v>
      </c>
      <c r="Y42">
        <v>40.04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27</v>
      </c>
      <c r="AG42">
        <v>0</v>
      </c>
      <c r="AH42">
        <v>2</v>
      </c>
      <c r="AI42">
        <v>11181780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ROW(Source!A32)</f>
        <v>32</v>
      </c>
      <c r="B43">
        <v>11181803</v>
      </c>
      <c r="C43">
        <v>11181772</v>
      </c>
      <c r="D43">
        <v>1404455</v>
      </c>
      <c r="E43">
        <v>1</v>
      </c>
      <c r="F43">
        <v>1</v>
      </c>
      <c r="G43">
        <v>1</v>
      </c>
      <c r="H43">
        <v>3</v>
      </c>
      <c r="I43" t="s">
        <v>391</v>
      </c>
      <c r="J43" t="s">
        <v>392</v>
      </c>
      <c r="K43" t="s">
        <v>393</v>
      </c>
      <c r="L43">
        <v>1346</v>
      </c>
      <c r="N43">
        <v>1009</v>
      </c>
      <c r="O43" t="s">
        <v>343</v>
      </c>
      <c r="P43" t="s">
        <v>343</v>
      </c>
      <c r="Q43">
        <v>1</v>
      </c>
      <c r="X43">
        <v>0.004</v>
      </c>
      <c r="Y43">
        <v>20.82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27</v>
      </c>
      <c r="AG43">
        <v>0</v>
      </c>
      <c r="AH43">
        <v>2</v>
      </c>
      <c r="AI43">
        <v>11181781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ROW(Source!A32)</f>
        <v>32</v>
      </c>
      <c r="B44">
        <v>11181804</v>
      </c>
      <c r="C44">
        <v>11181772</v>
      </c>
      <c r="D44">
        <v>1404489</v>
      </c>
      <c r="E44">
        <v>1</v>
      </c>
      <c r="F44">
        <v>1</v>
      </c>
      <c r="G44">
        <v>1</v>
      </c>
      <c r="H44">
        <v>3</v>
      </c>
      <c r="I44" t="s">
        <v>344</v>
      </c>
      <c r="J44" t="s">
        <v>345</v>
      </c>
      <c r="K44" t="s">
        <v>346</v>
      </c>
      <c r="L44">
        <v>1346</v>
      </c>
      <c r="N44">
        <v>1009</v>
      </c>
      <c r="O44" t="s">
        <v>343</v>
      </c>
      <c r="P44" t="s">
        <v>343</v>
      </c>
      <c r="Q44">
        <v>1</v>
      </c>
      <c r="X44">
        <v>0.384</v>
      </c>
      <c r="Y44">
        <v>22.6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27</v>
      </c>
      <c r="AG44">
        <v>0</v>
      </c>
      <c r="AH44">
        <v>2</v>
      </c>
      <c r="AI44">
        <v>11181782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ROW(Source!A32)</f>
        <v>32</v>
      </c>
      <c r="B45">
        <v>11181805</v>
      </c>
      <c r="C45">
        <v>11181772</v>
      </c>
      <c r="D45">
        <v>1405092</v>
      </c>
      <c r="E45">
        <v>1</v>
      </c>
      <c r="F45">
        <v>1</v>
      </c>
      <c r="G45">
        <v>1</v>
      </c>
      <c r="H45">
        <v>3</v>
      </c>
      <c r="I45" t="s">
        <v>394</v>
      </c>
      <c r="J45" t="s">
        <v>395</v>
      </c>
      <c r="K45" t="s">
        <v>396</v>
      </c>
      <c r="L45">
        <v>1358</v>
      </c>
      <c r="N45">
        <v>1010</v>
      </c>
      <c r="O45" t="s">
        <v>230</v>
      </c>
      <c r="P45" t="s">
        <v>230</v>
      </c>
      <c r="Q45">
        <v>10</v>
      </c>
      <c r="X45">
        <v>1.22</v>
      </c>
      <c r="Y45">
        <v>10</v>
      </c>
      <c r="Z45">
        <v>0</v>
      </c>
      <c r="AA45">
        <v>0</v>
      </c>
      <c r="AB45">
        <v>0</v>
      </c>
      <c r="AC45">
        <v>2</v>
      </c>
      <c r="AD45">
        <v>0</v>
      </c>
      <c r="AE45">
        <v>0</v>
      </c>
      <c r="AF45" t="s">
        <v>27</v>
      </c>
      <c r="AG45">
        <v>0</v>
      </c>
      <c r="AH45">
        <v>2</v>
      </c>
      <c r="AI45">
        <v>11181783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ROW(Source!A32)</f>
        <v>32</v>
      </c>
      <c r="B46">
        <v>11181806</v>
      </c>
      <c r="C46">
        <v>11181772</v>
      </c>
      <c r="D46">
        <v>1405109</v>
      </c>
      <c r="E46">
        <v>1</v>
      </c>
      <c r="F46">
        <v>1</v>
      </c>
      <c r="G46">
        <v>1</v>
      </c>
      <c r="H46">
        <v>3</v>
      </c>
      <c r="I46" t="s">
        <v>357</v>
      </c>
      <c r="J46" t="s">
        <v>358</v>
      </c>
      <c r="K46" t="s">
        <v>359</v>
      </c>
      <c r="L46">
        <v>1355</v>
      </c>
      <c r="N46">
        <v>1010</v>
      </c>
      <c r="O46" t="s">
        <v>66</v>
      </c>
      <c r="P46" t="s">
        <v>66</v>
      </c>
      <c r="Q46">
        <v>100</v>
      </c>
      <c r="X46">
        <v>0.01</v>
      </c>
      <c r="Y46">
        <v>206.3</v>
      </c>
      <c r="Z46">
        <v>0</v>
      </c>
      <c r="AA46">
        <v>0</v>
      </c>
      <c r="AB46">
        <v>0</v>
      </c>
      <c r="AC46">
        <v>2</v>
      </c>
      <c r="AD46">
        <v>0</v>
      </c>
      <c r="AE46">
        <v>0</v>
      </c>
      <c r="AF46" t="s">
        <v>27</v>
      </c>
      <c r="AG46">
        <v>0</v>
      </c>
      <c r="AH46">
        <v>2</v>
      </c>
      <c r="AI46">
        <v>11181784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ROW(Source!A32)</f>
        <v>32</v>
      </c>
      <c r="B47">
        <v>11181807</v>
      </c>
      <c r="C47">
        <v>11181772</v>
      </c>
      <c r="D47">
        <v>1405125</v>
      </c>
      <c r="E47">
        <v>1</v>
      </c>
      <c r="F47">
        <v>1</v>
      </c>
      <c r="G47">
        <v>1</v>
      </c>
      <c r="H47">
        <v>3</v>
      </c>
      <c r="I47" t="s">
        <v>397</v>
      </c>
      <c r="J47" t="s">
        <v>398</v>
      </c>
      <c r="K47" t="s">
        <v>399</v>
      </c>
      <c r="L47">
        <v>1358</v>
      </c>
      <c r="N47">
        <v>1010</v>
      </c>
      <c r="O47" t="s">
        <v>230</v>
      </c>
      <c r="P47" t="s">
        <v>230</v>
      </c>
      <c r="Q47">
        <v>10</v>
      </c>
      <c r="X47">
        <v>1.22</v>
      </c>
      <c r="Y47">
        <v>8</v>
      </c>
      <c r="Z47">
        <v>0</v>
      </c>
      <c r="AA47">
        <v>0</v>
      </c>
      <c r="AB47">
        <v>0</v>
      </c>
      <c r="AC47">
        <v>2</v>
      </c>
      <c r="AD47">
        <v>0</v>
      </c>
      <c r="AE47">
        <v>0</v>
      </c>
      <c r="AF47" t="s">
        <v>27</v>
      </c>
      <c r="AG47">
        <v>0</v>
      </c>
      <c r="AH47">
        <v>2</v>
      </c>
      <c r="AI47">
        <v>11181785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ROW(Source!A32)</f>
        <v>32</v>
      </c>
      <c r="B48">
        <v>11181808</v>
      </c>
      <c r="C48">
        <v>11181772</v>
      </c>
      <c r="D48">
        <v>1405744</v>
      </c>
      <c r="E48">
        <v>1</v>
      </c>
      <c r="F48">
        <v>1</v>
      </c>
      <c r="G48">
        <v>1</v>
      </c>
      <c r="H48">
        <v>3</v>
      </c>
      <c r="I48" t="s">
        <v>400</v>
      </c>
      <c r="J48" t="s">
        <v>401</v>
      </c>
      <c r="K48" t="s">
        <v>402</v>
      </c>
      <c r="L48">
        <v>1346</v>
      </c>
      <c r="N48">
        <v>1009</v>
      </c>
      <c r="O48" t="s">
        <v>343</v>
      </c>
      <c r="P48" t="s">
        <v>343</v>
      </c>
      <c r="Q48">
        <v>1</v>
      </c>
      <c r="X48">
        <v>0.014</v>
      </c>
      <c r="Y48">
        <v>60</v>
      </c>
      <c r="Z48">
        <v>0</v>
      </c>
      <c r="AA48">
        <v>0</v>
      </c>
      <c r="AB48">
        <v>0</v>
      </c>
      <c r="AC48">
        <v>2</v>
      </c>
      <c r="AD48">
        <v>0</v>
      </c>
      <c r="AE48">
        <v>0</v>
      </c>
      <c r="AF48" t="s">
        <v>27</v>
      </c>
      <c r="AG48">
        <v>0</v>
      </c>
      <c r="AH48">
        <v>2</v>
      </c>
      <c r="AI48">
        <v>11181786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ROW(Source!A32)</f>
        <v>32</v>
      </c>
      <c r="B49">
        <v>11181809</v>
      </c>
      <c r="C49">
        <v>11181772</v>
      </c>
      <c r="D49">
        <v>1405803</v>
      </c>
      <c r="E49">
        <v>1</v>
      </c>
      <c r="F49">
        <v>1</v>
      </c>
      <c r="G49">
        <v>1</v>
      </c>
      <c r="H49">
        <v>3</v>
      </c>
      <c r="I49" t="s">
        <v>347</v>
      </c>
      <c r="J49" t="s">
        <v>348</v>
      </c>
      <c r="K49" t="s">
        <v>349</v>
      </c>
      <c r="L49">
        <v>1346</v>
      </c>
      <c r="N49">
        <v>1009</v>
      </c>
      <c r="O49" t="s">
        <v>343</v>
      </c>
      <c r="P49" t="s">
        <v>343</v>
      </c>
      <c r="Q49">
        <v>1</v>
      </c>
      <c r="X49">
        <v>0.046</v>
      </c>
      <c r="Y49">
        <v>41.07</v>
      </c>
      <c r="Z49">
        <v>0</v>
      </c>
      <c r="AA49">
        <v>0</v>
      </c>
      <c r="AB49">
        <v>0</v>
      </c>
      <c r="AC49">
        <v>2</v>
      </c>
      <c r="AD49">
        <v>0</v>
      </c>
      <c r="AE49">
        <v>0</v>
      </c>
      <c r="AF49" t="s">
        <v>27</v>
      </c>
      <c r="AG49">
        <v>0</v>
      </c>
      <c r="AH49">
        <v>2</v>
      </c>
      <c r="AI49">
        <v>11181787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ROW(Source!A32)</f>
        <v>32</v>
      </c>
      <c r="B50">
        <v>11181810</v>
      </c>
      <c r="C50">
        <v>11181772</v>
      </c>
      <c r="D50">
        <v>1423458</v>
      </c>
      <c r="E50">
        <v>1</v>
      </c>
      <c r="F50">
        <v>1</v>
      </c>
      <c r="G50">
        <v>1</v>
      </c>
      <c r="H50">
        <v>3</v>
      </c>
      <c r="I50" t="s">
        <v>350</v>
      </c>
      <c r="J50" t="s">
        <v>351</v>
      </c>
      <c r="K50" t="s">
        <v>352</v>
      </c>
      <c r="L50">
        <v>1348</v>
      </c>
      <c r="N50">
        <v>1009</v>
      </c>
      <c r="O50" t="s">
        <v>353</v>
      </c>
      <c r="P50" t="s">
        <v>353</v>
      </c>
      <c r="Q50">
        <v>1000</v>
      </c>
      <c r="X50">
        <v>0.003</v>
      </c>
      <c r="Y50">
        <v>18175.85</v>
      </c>
      <c r="Z50">
        <v>0</v>
      </c>
      <c r="AA50">
        <v>0</v>
      </c>
      <c r="AB50">
        <v>0</v>
      </c>
      <c r="AC50">
        <v>2</v>
      </c>
      <c r="AD50">
        <v>0</v>
      </c>
      <c r="AE50">
        <v>0</v>
      </c>
      <c r="AF50" t="s">
        <v>27</v>
      </c>
      <c r="AG50">
        <v>0</v>
      </c>
      <c r="AH50">
        <v>2</v>
      </c>
      <c r="AI50">
        <v>11181788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ROW(Source!A32)</f>
        <v>32</v>
      </c>
      <c r="B51">
        <v>11181811</v>
      </c>
      <c r="C51">
        <v>11181772</v>
      </c>
      <c r="D51">
        <v>1444118</v>
      </c>
      <c r="E51">
        <v>1</v>
      </c>
      <c r="F51">
        <v>1</v>
      </c>
      <c r="G51">
        <v>1</v>
      </c>
      <c r="H51">
        <v>3</v>
      </c>
      <c r="I51" t="s">
        <v>403</v>
      </c>
      <c r="J51" t="s">
        <v>404</v>
      </c>
      <c r="K51" t="s">
        <v>405</v>
      </c>
      <c r="L51">
        <v>1354</v>
      </c>
      <c r="N51">
        <v>1010</v>
      </c>
      <c r="O51" t="s">
        <v>24</v>
      </c>
      <c r="P51" t="s">
        <v>24</v>
      </c>
      <c r="Q51">
        <v>1</v>
      </c>
      <c r="X51">
        <v>6.1</v>
      </c>
      <c r="Y51">
        <v>33.49</v>
      </c>
      <c r="Z51">
        <v>0</v>
      </c>
      <c r="AA51">
        <v>0</v>
      </c>
      <c r="AB51">
        <v>0</v>
      </c>
      <c r="AC51">
        <v>2</v>
      </c>
      <c r="AD51">
        <v>0</v>
      </c>
      <c r="AE51">
        <v>0</v>
      </c>
      <c r="AF51" t="s">
        <v>27</v>
      </c>
      <c r="AG51">
        <v>0</v>
      </c>
      <c r="AH51">
        <v>2</v>
      </c>
      <c r="AI51">
        <v>11181789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ROW(Source!A32)</f>
        <v>32</v>
      </c>
      <c r="B52">
        <v>11181812</v>
      </c>
      <c r="C52">
        <v>11181772</v>
      </c>
      <c r="D52">
        <v>1444144</v>
      </c>
      <c r="E52">
        <v>1</v>
      </c>
      <c r="F52">
        <v>1</v>
      </c>
      <c r="G52">
        <v>1</v>
      </c>
      <c r="H52">
        <v>3</v>
      </c>
      <c r="I52" t="s">
        <v>363</v>
      </c>
      <c r="J52" t="s">
        <v>364</v>
      </c>
      <c r="K52" t="s">
        <v>365</v>
      </c>
      <c r="L52">
        <v>1354</v>
      </c>
      <c r="N52">
        <v>1010</v>
      </c>
      <c r="O52" t="s">
        <v>24</v>
      </c>
      <c r="P52" t="s">
        <v>24</v>
      </c>
      <c r="Q52">
        <v>1</v>
      </c>
      <c r="X52">
        <v>1</v>
      </c>
      <c r="Y52">
        <v>38.86</v>
      </c>
      <c r="Z52">
        <v>0</v>
      </c>
      <c r="AA52">
        <v>0</v>
      </c>
      <c r="AB52">
        <v>0</v>
      </c>
      <c r="AC52">
        <v>2</v>
      </c>
      <c r="AD52">
        <v>0</v>
      </c>
      <c r="AE52">
        <v>0</v>
      </c>
      <c r="AF52" t="s">
        <v>27</v>
      </c>
      <c r="AG52">
        <v>0</v>
      </c>
      <c r="AH52">
        <v>2</v>
      </c>
      <c r="AI52">
        <v>11181790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ROW(Source!A32)</f>
        <v>32</v>
      </c>
      <c r="B53">
        <v>11181813</v>
      </c>
      <c r="C53">
        <v>11181772</v>
      </c>
      <c r="D53">
        <v>1444364</v>
      </c>
      <c r="E53">
        <v>1</v>
      </c>
      <c r="F53">
        <v>1</v>
      </c>
      <c r="G53">
        <v>1</v>
      </c>
      <c r="H53">
        <v>3</v>
      </c>
      <c r="I53" t="s">
        <v>369</v>
      </c>
      <c r="J53" t="s">
        <v>370</v>
      </c>
      <c r="K53" t="s">
        <v>371</v>
      </c>
      <c r="L53">
        <v>1355</v>
      </c>
      <c r="N53">
        <v>1010</v>
      </c>
      <c r="O53" t="s">
        <v>66</v>
      </c>
      <c r="P53" t="s">
        <v>66</v>
      </c>
      <c r="Q53">
        <v>100</v>
      </c>
      <c r="X53">
        <v>0.02</v>
      </c>
      <c r="Y53">
        <v>42</v>
      </c>
      <c r="Z53">
        <v>0</v>
      </c>
      <c r="AA53">
        <v>0</v>
      </c>
      <c r="AB53">
        <v>0</v>
      </c>
      <c r="AC53">
        <v>2</v>
      </c>
      <c r="AD53">
        <v>0</v>
      </c>
      <c r="AE53">
        <v>0</v>
      </c>
      <c r="AF53" t="s">
        <v>27</v>
      </c>
      <c r="AG53">
        <v>0</v>
      </c>
      <c r="AH53">
        <v>2</v>
      </c>
      <c r="AI53">
        <v>11181791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ROW(Source!A32)</f>
        <v>32</v>
      </c>
      <c r="B54">
        <v>11181814</v>
      </c>
      <c r="C54">
        <v>11181772</v>
      </c>
      <c r="D54">
        <v>1444415</v>
      </c>
      <c r="E54">
        <v>1</v>
      </c>
      <c r="F54">
        <v>1</v>
      </c>
      <c r="G54">
        <v>1</v>
      </c>
      <c r="H54">
        <v>3</v>
      </c>
      <c r="I54" t="s">
        <v>406</v>
      </c>
      <c r="J54" t="s">
        <v>407</v>
      </c>
      <c r="K54" t="s">
        <v>408</v>
      </c>
      <c r="L54">
        <v>1346</v>
      </c>
      <c r="N54">
        <v>1009</v>
      </c>
      <c r="O54" t="s">
        <v>343</v>
      </c>
      <c r="P54" t="s">
        <v>343</v>
      </c>
      <c r="Q54">
        <v>1</v>
      </c>
      <c r="X54">
        <v>0.002</v>
      </c>
      <c r="Y54">
        <v>193.68</v>
      </c>
      <c r="Z54">
        <v>0</v>
      </c>
      <c r="AA54">
        <v>0</v>
      </c>
      <c r="AB54">
        <v>0</v>
      </c>
      <c r="AC54">
        <v>2</v>
      </c>
      <c r="AD54">
        <v>0</v>
      </c>
      <c r="AE54">
        <v>0</v>
      </c>
      <c r="AF54" t="s">
        <v>27</v>
      </c>
      <c r="AG54">
        <v>0</v>
      </c>
      <c r="AH54">
        <v>2</v>
      </c>
      <c r="AI54">
        <v>11181792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ROW(Source!A32)</f>
        <v>32</v>
      </c>
      <c r="B55">
        <v>11181815</v>
      </c>
      <c r="C55">
        <v>11181772</v>
      </c>
      <c r="D55">
        <v>1458777</v>
      </c>
      <c r="E55">
        <v>1</v>
      </c>
      <c r="F55">
        <v>1</v>
      </c>
      <c r="G55">
        <v>1</v>
      </c>
      <c r="H55">
        <v>3</v>
      </c>
      <c r="I55" t="s">
        <v>409</v>
      </c>
      <c r="J55" t="s">
        <v>410</v>
      </c>
      <c r="K55" t="s">
        <v>411</v>
      </c>
      <c r="L55">
        <v>1346</v>
      </c>
      <c r="N55">
        <v>1009</v>
      </c>
      <c r="O55" t="s">
        <v>343</v>
      </c>
      <c r="P55" t="s">
        <v>343</v>
      </c>
      <c r="Q55">
        <v>1</v>
      </c>
      <c r="X55">
        <v>0.009</v>
      </c>
      <c r="Y55">
        <v>151.36</v>
      </c>
      <c r="Z55">
        <v>0</v>
      </c>
      <c r="AA55">
        <v>0</v>
      </c>
      <c r="AB55">
        <v>0</v>
      </c>
      <c r="AC55">
        <v>2</v>
      </c>
      <c r="AD55">
        <v>0</v>
      </c>
      <c r="AE55">
        <v>0</v>
      </c>
      <c r="AF55" t="s">
        <v>27</v>
      </c>
      <c r="AG55">
        <v>0</v>
      </c>
      <c r="AH55">
        <v>2</v>
      </c>
      <c r="AI55">
        <v>11181793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ROW(Source!A32)</f>
        <v>32</v>
      </c>
      <c r="B56">
        <v>11181816</v>
      </c>
      <c r="C56">
        <v>11181772</v>
      </c>
      <c r="D56">
        <v>1459071</v>
      </c>
      <c r="E56">
        <v>1</v>
      </c>
      <c r="F56">
        <v>1</v>
      </c>
      <c r="G56">
        <v>1</v>
      </c>
      <c r="H56">
        <v>3</v>
      </c>
      <c r="I56" t="s">
        <v>372</v>
      </c>
      <c r="J56" t="s">
        <v>373</v>
      </c>
      <c r="K56" t="s">
        <v>374</v>
      </c>
      <c r="L56">
        <v>1346</v>
      </c>
      <c r="N56">
        <v>1009</v>
      </c>
      <c r="O56" t="s">
        <v>343</v>
      </c>
      <c r="P56" t="s">
        <v>343</v>
      </c>
      <c r="Q56">
        <v>1</v>
      </c>
      <c r="X56">
        <v>0.036</v>
      </c>
      <c r="Y56">
        <v>146.06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27</v>
      </c>
      <c r="AG56">
        <v>0</v>
      </c>
      <c r="AH56">
        <v>2</v>
      </c>
      <c r="AI56">
        <v>11181794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ROW(Source!A33)</f>
        <v>33</v>
      </c>
      <c r="B57">
        <v>11181839</v>
      </c>
      <c r="C57">
        <v>11181817</v>
      </c>
      <c r="D57">
        <v>121636</v>
      </c>
      <c r="E57">
        <v>1</v>
      </c>
      <c r="F57">
        <v>1</v>
      </c>
      <c r="G57">
        <v>1</v>
      </c>
      <c r="H57">
        <v>1</v>
      </c>
      <c r="I57" t="s">
        <v>412</v>
      </c>
      <c r="K57" t="s">
        <v>413</v>
      </c>
      <c r="L57">
        <v>1369</v>
      </c>
      <c r="N57">
        <v>1013</v>
      </c>
      <c r="O57" t="s">
        <v>325</v>
      </c>
      <c r="P57" t="s">
        <v>325</v>
      </c>
      <c r="Q57">
        <v>1</v>
      </c>
      <c r="X57">
        <v>3.17</v>
      </c>
      <c r="Y57">
        <v>0</v>
      </c>
      <c r="Z57">
        <v>0</v>
      </c>
      <c r="AA57">
        <v>0</v>
      </c>
      <c r="AB57">
        <v>48.01</v>
      </c>
      <c r="AC57">
        <v>0</v>
      </c>
      <c r="AD57">
        <v>1</v>
      </c>
      <c r="AE57">
        <v>1</v>
      </c>
      <c r="AF57" t="s">
        <v>28</v>
      </c>
      <c r="AG57">
        <v>0.951</v>
      </c>
      <c r="AH57">
        <v>2</v>
      </c>
      <c r="AI57">
        <v>11181818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ROW(Source!A33)</f>
        <v>33</v>
      </c>
      <c r="B58">
        <v>11181840</v>
      </c>
      <c r="C58">
        <v>11181817</v>
      </c>
      <c r="D58">
        <v>121548</v>
      </c>
      <c r="E58">
        <v>1</v>
      </c>
      <c r="F58">
        <v>1</v>
      </c>
      <c r="G58">
        <v>1</v>
      </c>
      <c r="H58">
        <v>1</v>
      </c>
      <c r="I58" t="s">
        <v>34</v>
      </c>
      <c r="K58" t="s">
        <v>326</v>
      </c>
      <c r="L58">
        <v>608254</v>
      </c>
      <c r="N58">
        <v>1013</v>
      </c>
      <c r="O58" t="s">
        <v>327</v>
      </c>
      <c r="P58" t="s">
        <v>327</v>
      </c>
      <c r="Q58">
        <v>1</v>
      </c>
      <c r="X58">
        <v>0.012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28</v>
      </c>
      <c r="AG58">
        <v>0.0036</v>
      </c>
      <c r="AH58">
        <v>2</v>
      </c>
      <c r="AI58">
        <v>11181819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ROW(Source!A33)</f>
        <v>33</v>
      </c>
      <c r="B59">
        <v>11181841</v>
      </c>
      <c r="C59">
        <v>11181817</v>
      </c>
      <c r="D59">
        <v>1466783</v>
      </c>
      <c r="E59">
        <v>1</v>
      </c>
      <c r="F59">
        <v>1</v>
      </c>
      <c r="G59">
        <v>1</v>
      </c>
      <c r="H59">
        <v>2</v>
      </c>
      <c r="I59" t="s">
        <v>328</v>
      </c>
      <c r="J59" t="s">
        <v>329</v>
      </c>
      <c r="K59" t="s">
        <v>330</v>
      </c>
      <c r="L59">
        <v>1480</v>
      </c>
      <c r="N59">
        <v>1013</v>
      </c>
      <c r="O59" t="s">
        <v>331</v>
      </c>
      <c r="P59" t="s">
        <v>332</v>
      </c>
      <c r="Q59">
        <v>1</v>
      </c>
      <c r="X59">
        <v>0.006</v>
      </c>
      <c r="Y59">
        <v>0</v>
      </c>
      <c r="Z59">
        <v>410.67</v>
      </c>
      <c r="AA59">
        <v>66.28</v>
      </c>
      <c r="AB59">
        <v>0</v>
      </c>
      <c r="AC59">
        <v>0</v>
      </c>
      <c r="AD59">
        <v>1</v>
      </c>
      <c r="AE59">
        <v>0</v>
      </c>
      <c r="AF59" t="s">
        <v>28</v>
      </c>
      <c r="AG59">
        <v>0.0018</v>
      </c>
      <c r="AH59">
        <v>2</v>
      </c>
      <c r="AI59">
        <v>11181820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ROW(Source!A33)</f>
        <v>33</v>
      </c>
      <c r="B60">
        <v>11181842</v>
      </c>
      <c r="C60">
        <v>11181817</v>
      </c>
      <c r="D60">
        <v>1467385</v>
      </c>
      <c r="E60">
        <v>1</v>
      </c>
      <c r="F60">
        <v>1</v>
      </c>
      <c r="G60">
        <v>1</v>
      </c>
      <c r="H60">
        <v>2</v>
      </c>
      <c r="I60" t="s">
        <v>333</v>
      </c>
      <c r="J60" t="s">
        <v>334</v>
      </c>
      <c r="K60" t="s">
        <v>335</v>
      </c>
      <c r="L60">
        <v>1368</v>
      </c>
      <c r="N60">
        <v>1011</v>
      </c>
      <c r="O60" t="s">
        <v>336</v>
      </c>
      <c r="P60" t="s">
        <v>336</v>
      </c>
      <c r="Q60">
        <v>1</v>
      </c>
      <c r="X60">
        <v>0.13</v>
      </c>
      <c r="Y60">
        <v>0</v>
      </c>
      <c r="Z60">
        <v>15.45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28</v>
      </c>
      <c r="AG60">
        <v>0.039</v>
      </c>
      <c r="AH60">
        <v>2</v>
      </c>
      <c r="AI60">
        <v>11181821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ROW(Source!A33)</f>
        <v>33</v>
      </c>
      <c r="B61">
        <v>11181843</v>
      </c>
      <c r="C61">
        <v>11181817</v>
      </c>
      <c r="D61">
        <v>1471034</v>
      </c>
      <c r="E61">
        <v>1</v>
      </c>
      <c r="F61">
        <v>1</v>
      </c>
      <c r="G61">
        <v>1</v>
      </c>
      <c r="H61">
        <v>2</v>
      </c>
      <c r="I61" t="s">
        <v>386</v>
      </c>
      <c r="J61" t="s">
        <v>355</v>
      </c>
      <c r="K61" t="s">
        <v>387</v>
      </c>
      <c r="L61">
        <v>1480</v>
      </c>
      <c r="N61">
        <v>1013</v>
      </c>
      <c r="O61" t="s">
        <v>331</v>
      </c>
      <c r="P61" t="s">
        <v>332</v>
      </c>
      <c r="Q61">
        <v>1</v>
      </c>
      <c r="X61">
        <v>0.04</v>
      </c>
      <c r="Y61">
        <v>0</v>
      </c>
      <c r="Z61">
        <v>4.01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28</v>
      </c>
      <c r="AG61">
        <v>0.012</v>
      </c>
      <c r="AH61">
        <v>2</v>
      </c>
      <c r="AI61">
        <v>11181822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ROW(Source!A33)</f>
        <v>33</v>
      </c>
      <c r="B62">
        <v>11181844</v>
      </c>
      <c r="C62">
        <v>11181817</v>
      </c>
      <c r="D62">
        <v>1471982</v>
      </c>
      <c r="E62">
        <v>1</v>
      </c>
      <c r="F62">
        <v>1</v>
      </c>
      <c r="G62">
        <v>1</v>
      </c>
      <c r="H62">
        <v>2</v>
      </c>
      <c r="I62" t="s">
        <v>337</v>
      </c>
      <c r="J62" t="s">
        <v>338</v>
      </c>
      <c r="K62" t="s">
        <v>339</v>
      </c>
      <c r="L62">
        <v>1480</v>
      </c>
      <c r="N62">
        <v>1013</v>
      </c>
      <c r="O62" t="s">
        <v>331</v>
      </c>
      <c r="P62" t="s">
        <v>332</v>
      </c>
      <c r="Q62">
        <v>1</v>
      </c>
      <c r="X62">
        <v>0.006</v>
      </c>
      <c r="Y62">
        <v>0</v>
      </c>
      <c r="Z62">
        <v>290.01</v>
      </c>
      <c r="AA62">
        <v>104.55</v>
      </c>
      <c r="AB62">
        <v>0</v>
      </c>
      <c r="AC62">
        <v>0</v>
      </c>
      <c r="AD62">
        <v>1</v>
      </c>
      <c r="AE62">
        <v>0</v>
      </c>
      <c r="AF62" t="s">
        <v>28</v>
      </c>
      <c r="AG62">
        <v>0.0018</v>
      </c>
      <c r="AH62">
        <v>2</v>
      </c>
      <c r="AI62">
        <v>11181823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ROW(Source!A33)</f>
        <v>33</v>
      </c>
      <c r="B63">
        <v>11181845</v>
      </c>
      <c r="C63">
        <v>11181817</v>
      </c>
      <c r="D63">
        <v>1404368</v>
      </c>
      <c r="E63">
        <v>1</v>
      </c>
      <c r="F63">
        <v>1</v>
      </c>
      <c r="G63">
        <v>1</v>
      </c>
      <c r="H63">
        <v>3</v>
      </c>
      <c r="I63" t="s">
        <v>340</v>
      </c>
      <c r="J63" t="s">
        <v>341</v>
      </c>
      <c r="K63" t="s">
        <v>342</v>
      </c>
      <c r="L63">
        <v>1346</v>
      </c>
      <c r="N63">
        <v>1009</v>
      </c>
      <c r="O63" t="s">
        <v>343</v>
      </c>
      <c r="P63" t="s">
        <v>343</v>
      </c>
      <c r="Q63">
        <v>1</v>
      </c>
      <c r="X63">
        <v>0.08</v>
      </c>
      <c r="Y63">
        <v>40.04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27</v>
      </c>
      <c r="AG63">
        <v>0</v>
      </c>
      <c r="AH63">
        <v>2</v>
      </c>
      <c r="AI63">
        <v>11181824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ROW(Source!A33)</f>
        <v>33</v>
      </c>
      <c r="B64">
        <v>11181846</v>
      </c>
      <c r="C64">
        <v>11181817</v>
      </c>
      <c r="D64">
        <v>1404455</v>
      </c>
      <c r="E64">
        <v>1</v>
      </c>
      <c r="F64">
        <v>1</v>
      </c>
      <c r="G64">
        <v>1</v>
      </c>
      <c r="H64">
        <v>3</v>
      </c>
      <c r="I64" t="s">
        <v>391</v>
      </c>
      <c r="J64" t="s">
        <v>392</v>
      </c>
      <c r="K64" t="s">
        <v>393</v>
      </c>
      <c r="L64">
        <v>1346</v>
      </c>
      <c r="N64">
        <v>1009</v>
      </c>
      <c r="O64" t="s">
        <v>343</v>
      </c>
      <c r="P64" t="s">
        <v>343</v>
      </c>
      <c r="Q64">
        <v>1</v>
      </c>
      <c r="X64">
        <v>0.002</v>
      </c>
      <c r="Y64">
        <v>20.82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27</v>
      </c>
      <c r="AG64">
        <v>0</v>
      </c>
      <c r="AH64">
        <v>2</v>
      </c>
      <c r="AI64">
        <v>11181825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ROW(Source!A33)</f>
        <v>33</v>
      </c>
      <c r="B65">
        <v>11181847</v>
      </c>
      <c r="C65">
        <v>11181817</v>
      </c>
      <c r="D65">
        <v>1404489</v>
      </c>
      <c r="E65">
        <v>1</v>
      </c>
      <c r="F65">
        <v>1</v>
      </c>
      <c r="G65">
        <v>1</v>
      </c>
      <c r="H65">
        <v>3</v>
      </c>
      <c r="I65" t="s">
        <v>344</v>
      </c>
      <c r="J65" t="s">
        <v>345</v>
      </c>
      <c r="K65" t="s">
        <v>346</v>
      </c>
      <c r="L65">
        <v>1346</v>
      </c>
      <c r="N65">
        <v>1009</v>
      </c>
      <c r="O65" t="s">
        <v>343</v>
      </c>
      <c r="P65" t="s">
        <v>343</v>
      </c>
      <c r="Q65">
        <v>1</v>
      </c>
      <c r="X65">
        <v>0.373</v>
      </c>
      <c r="Y65">
        <v>22.6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27</v>
      </c>
      <c r="AG65">
        <v>0</v>
      </c>
      <c r="AH65">
        <v>2</v>
      </c>
      <c r="AI65">
        <v>11181826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ROW(Source!A33)</f>
        <v>33</v>
      </c>
      <c r="B66">
        <v>11181848</v>
      </c>
      <c r="C66">
        <v>11181817</v>
      </c>
      <c r="D66">
        <v>1405092</v>
      </c>
      <c r="E66">
        <v>1</v>
      </c>
      <c r="F66">
        <v>1</v>
      </c>
      <c r="G66">
        <v>1</v>
      </c>
      <c r="H66">
        <v>3</v>
      </c>
      <c r="I66" t="s">
        <v>394</v>
      </c>
      <c r="J66" t="s">
        <v>395</v>
      </c>
      <c r="K66" t="s">
        <v>396</v>
      </c>
      <c r="L66">
        <v>1358</v>
      </c>
      <c r="N66">
        <v>1010</v>
      </c>
      <c r="O66" t="s">
        <v>230</v>
      </c>
      <c r="P66" t="s">
        <v>230</v>
      </c>
      <c r="Q66">
        <v>10</v>
      </c>
      <c r="X66">
        <v>1.22</v>
      </c>
      <c r="Y66">
        <v>10</v>
      </c>
      <c r="Z66">
        <v>0</v>
      </c>
      <c r="AA66">
        <v>0</v>
      </c>
      <c r="AB66">
        <v>0</v>
      </c>
      <c r="AC66">
        <v>2</v>
      </c>
      <c r="AD66">
        <v>0</v>
      </c>
      <c r="AE66">
        <v>0</v>
      </c>
      <c r="AF66" t="s">
        <v>27</v>
      </c>
      <c r="AG66">
        <v>0</v>
      </c>
      <c r="AH66">
        <v>2</v>
      </c>
      <c r="AI66">
        <v>11181827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ROW(Source!A33)</f>
        <v>33</v>
      </c>
      <c r="B67">
        <v>11181849</v>
      </c>
      <c r="C67">
        <v>11181817</v>
      </c>
      <c r="D67">
        <v>1405109</v>
      </c>
      <c r="E67">
        <v>1</v>
      </c>
      <c r="F67">
        <v>1</v>
      </c>
      <c r="G67">
        <v>1</v>
      </c>
      <c r="H67">
        <v>3</v>
      </c>
      <c r="I67" t="s">
        <v>357</v>
      </c>
      <c r="J67" t="s">
        <v>358</v>
      </c>
      <c r="K67" t="s">
        <v>359</v>
      </c>
      <c r="L67">
        <v>1355</v>
      </c>
      <c r="N67">
        <v>1010</v>
      </c>
      <c r="O67" t="s">
        <v>66</v>
      </c>
      <c r="P67" t="s">
        <v>66</v>
      </c>
      <c r="Q67">
        <v>100</v>
      </c>
      <c r="X67">
        <v>0.014</v>
      </c>
      <c r="Y67">
        <v>206.3</v>
      </c>
      <c r="Z67">
        <v>0</v>
      </c>
      <c r="AA67">
        <v>0</v>
      </c>
      <c r="AB67">
        <v>0</v>
      </c>
      <c r="AC67">
        <v>2</v>
      </c>
      <c r="AD67">
        <v>0</v>
      </c>
      <c r="AE67">
        <v>0</v>
      </c>
      <c r="AF67" t="s">
        <v>27</v>
      </c>
      <c r="AG67">
        <v>0</v>
      </c>
      <c r="AH67">
        <v>2</v>
      </c>
      <c r="AI67">
        <v>11181828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ROW(Source!A33)</f>
        <v>33</v>
      </c>
      <c r="B68">
        <v>11181850</v>
      </c>
      <c r="C68">
        <v>11181817</v>
      </c>
      <c r="D68">
        <v>1405125</v>
      </c>
      <c r="E68">
        <v>1</v>
      </c>
      <c r="F68">
        <v>1</v>
      </c>
      <c r="G68">
        <v>1</v>
      </c>
      <c r="H68">
        <v>3</v>
      </c>
      <c r="I68" t="s">
        <v>397</v>
      </c>
      <c r="J68" t="s">
        <v>398</v>
      </c>
      <c r="K68" t="s">
        <v>399</v>
      </c>
      <c r="L68">
        <v>1358</v>
      </c>
      <c r="N68">
        <v>1010</v>
      </c>
      <c r="O68" t="s">
        <v>230</v>
      </c>
      <c r="P68" t="s">
        <v>230</v>
      </c>
      <c r="Q68">
        <v>10</v>
      </c>
      <c r="X68">
        <v>1.22</v>
      </c>
      <c r="Y68">
        <v>8</v>
      </c>
      <c r="Z68">
        <v>0</v>
      </c>
      <c r="AA68">
        <v>0</v>
      </c>
      <c r="AB68">
        <v>0</v>
      </c>
      <c r="AC68">
        <v>2</v>
      </c>
      <c r="AD68">
        <v>0</v>
      </c>
      <c r="AE68">
        <v>0</v>
      </c>
      <c r="AF68" t="s">
        <v>27</v>
      </c>
      <c r="AG68">
        <v>0</v>
      </c>
      <c r="AH68">
        <v>2</v>
      </c>
      <c r="AI68">
        <v>11181829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ROW(Source!A33)</f>
        <v>33</v>
      </c>
      <c r="B69">
        <v>11181851</v>
      </c>
      <c r="C69">
        <v>11181817</v>
      </c>
      <c r="D69">
        <v>1405744</v>
      </c>
      <c r="E69">
        <v>1</v>
      </c>
      <c r="F69">
        <v>1</v>
      </c>
      <c r="G69">
        <v>1</v>
      </c>
      <c r="H69">
        <v>3</v>
      </c>
      <c r="I69" t="s">
        <v>400</v>
      </c>
      <c r="J69" t="s">
        <v>401</v>
      </c>
      <c r="K69" t="s">
        <v>402</v>
      </c>
      <c r="L69">
        <v>1346</v>
      </c>
      <c r="N69">
        <v>1009</v>
      </c>
      <c r="O69" t="s">
        <v>343</v>
      </c>
      <c r="P69" t="s">
        <v>343</v>
      </c>
      <c r="Q69">
        <v>1</v>
      </c>
      <c r="X69">
        <v>0.012</v>
      </c>
      <c r="Y69">
        <v>60</v>
      </c>
      <c r="Z69">
        <v>0</v>
      </c>
      <c r="AA69">
        <v>0</v>
      </c>
      <c r="AB69">
        <v>0</v>
      </c>
      <c r="AC69">
        <v>2</v>
      </c>
      <c r="AD69">
        <v>0</v>
      </c>
      <c r="AE69">
        <v>0</v>
      </c>
      <c r="AF69" t="s">
        <v>27</v>
      </c>
      <c r="AG69">
        <v>0</v>
      </c>
      <c r="AH69">
        <v>2</v>
      </c>
      <c r="AI69">
        <v>11181830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ROW(Source!A33)</f>
        <v>33</v>
      </c>
      <c r="B70">
        <v>11181852</v>
      </c>
      <c r="C70">
        <v>11181817</v>
      </c>
      <c r="D70">
        <v>1405803</v>
      </c>
      <c r="E70">
        <v>1</v>
      </c>
      <c r="F70">
        <v>1</v>
      </c>
      <c r="G70">
        <v>1</v>
      </c>
      <c r="H70">
        <v>3</v>
      </c>
      <c r="I70" t="s">
        <v>347</v>
      </c>
      <c r="J70" t="s">
        <v>348</v>
      </c>
      <c r="K70" t="s">
        <v>349</v>
      </c>
      <c r="L70">
        <v>1346</v>
      </c>
      <c r="N70">
        <v>1009</v>
      </c>
      <c r="O70" t="s">
        <v>343</v>
      </c>
      <c r="P70" t="s">
        <v>343</v>
      </c>
      <c r="Q70">
        <v>1</v>
      </c>
      <c r="X70">
        <v>0.039</v>
      </c>
      <c r="Y70">
        <v>41.07</v>
      </c>
      <c r="Z70">
        <v>0</v>
      </c>
      <c r="AA70">
        <v>0</v>
      </c>
      <c r="AB70">
        <v>0</v>
      </c>
      <c r="AC70">
        <v>2</v>
      </c>
      <c r="AD70">
        <v>0</v>
      </c>
      <c r="AE70">
        <v>0</v>
      </c>
      <c r="AF70" t="s">
        <v>27</v>
      </c>
      <c r="AG70">
        <v>0</v>
      </c>
      <c r="AH70">
        <v>2</v>
      </c>
      <c r="AI70">
        <v>11181831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ROW(Source!A33)</f>
        <v>33</v>
      </c>
      <c r="B71">
        <v>11181853</v>
      </c>
      <c r="C71">
        <v>11181817</v>
      </c>
      <c r="D71">
        <v>1423458</v>
      </c>
      <c r="E71">
        <v>1</v>
      </c>
      <c r="F71">
        <v>1</v>
      </c>
      <c r="G71">
        <v>1</v>
      </c>
      <c r="H71">
        <v>3</v>
      </c>
      <c r="I71" t="s">
        <v>350</v>
      </c>
      <c r="J71" t="s">
        <v>351</v>
      </c>
      <c r="K71" t="s">
        <v>352</v>
      </c>
      <c r="L71">
        <v>1348</v>
      </c>
      <c r="N71">
        <v>1009</v>
      </c>
      <c r="O71" t="s">
        <v>353</v>
      </c>
      <c r="P71" t="s">
        <v>353</v>
      </c>
      <c r="Q71">
        <v>1000</v>
      </c>
      <c r="X71">
        <v>0.003</v>
      </c>
      <c r="Y71">
        <v>18175.85</v>
      </c>
      <c r="Z71">
        <v>0</v>
      </c>
      <c r="AA71">
        <v>0</v>
      </c>
      <c r="AB71">
        <v>0</v>
      </c>
      <c r="AC71">
        <v>2</v>
      </c>
      <c r="AD71">
        <v>0</v>
      </c>
      <c r="AE71">
        <v>0</v>
      </c>
      <c r="AF71" t="s">
        <v>27</v>
      </c>
      <c r="AG71">
        <v>0</v>
      </c>
      <c r="AH71">
        <v>2</v>
      </c>
      <c r="AI71">
        <v>11181832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ROW(Source!A33)</f>
        <v>33</v>
      </c>
      <c r="B72">
        <v>11181854</v>
      </c>
      <c r="C72">
        <v>11181817</v>
      </c>
      <c r="D72">
        <v>1444144</v>
      </c>
      <c r="E72">
        <v>1</v>
      </c>
      <c r="F72">
        <v>1</v>
      </c>
      <c r="G72">
        <v>1</v>
      </c>
      <c r="H72">
        <v>3</v>
      </c>
      <c r="I72" t="s">
        <v>363</v>
      </c>
      <c r="J72" t="s">
        <v>364</v>
      </c>
      <c r="K72" t="s">
        <v>365</v>
      </c>
      <c r="L72">
        <v>1354</v>
      </c>
      <c r="N72">
        <v>1010</v>
      </c>
      <c r="O72" t="s">
        <v>24</v>
      </c>
      <c r="P72" t="s">
        <v>24</v>
      </c>
      <c r="Q72">
        <v>1</v>
      </c>
      <c r="X72">
        <v>1</v>
      </c>
      <c r="Y72">
        <v>38.86</v>
      </c>
      <c r="Z72">
        <v>0</v>
      </c>
      <c r="AA72">
        <v>0</v>
      </c>
      <c r="AB72">
        <v>0</v>
      </c>
      <c r="AC72">
        <v>2</v>
      </c>
      <c r="AD72">
        <v>0</v>
      </c>
      <c r="AE72">
        <v>0</v>
      </c>
      <c r="AF72" t="s">
        <v>27</v>
      </c>
      <c r="AG72">
        <v>0</v>
      </c>
      <c r="AH72">
        <v>2</v>
      </c>
      <c r="AI72">
        <v>11181833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ROW(Source!A33)</f>
        <v>33</v>
      </c>
      <c r="B73">
        <v>11181855</v>
      </c>
      <c r="C73">
        <v>11181817</v>
      </c>
      <c r="D73">
        <v>1444364</v>
      </c>
      <c r="E73">
        <v>1</v>
      </c>
      <c r="F73">
        <v>1</v>
      </c>
      <c r="G73">
        <v>1</v>
      </c>
      <c r="H73">
        <v>3</v>
      </c>
      <c r="I73" t="s">
        <v>369</v>
      </c>
      <c r="J73" t="s">
        <v>370</v>
      </c>
      <c r="K73" t="s">
        <v>371</v>
      </c>
      <c r="L73">
        <v>1355</v>
      </c>
      <c r="N73">
        <v>1010</v>
      </c>
      <c r="O73" t="s">
        <v>66</v>
      </c>
      <c r="P73" t="s">
        <v>66</v>
      </c>
      <c r="Q73">
        <v>100</v>
      </c>
      <c r="X73">
        <v>0.031</v>
      </c>
      <c r="Y73">
        <v>42</v>
      </c>
      <c r="Z73">
        <v>0</v>
      </c>
      <c r="AA73">
        <v>0</v>
      </c>
      <c r="AB73">
        <v>0</v>
      </c>
      <c r="AC73">
        <v>2</v>
      </c>
      <c r="AD73">
        <v>0</v>
      </c>
      <c r="AE73">
        <v>0</v>
      </c>
      <c r="AF73" t="s">
        <v>27</v>
      </c>
      <c r="AG73">
        <v>0</v>
      </c>
      <c r="AH73">
        <v>2</v>
      </c>
      <c r="AI73">
        <v>11181834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ROW(Source!A33)</f>
        <v>33</v>
      </c>
      <c r="B74">
        <v>11181856</v>
      </c>
      <c r="C74">
        <v>11181817</v>
      </c>
      <c r="D74">
        <v>1444368</v>
      </c>
      <c r="E74">
        <v>1</v>
      </c>
      <c r="F74">
        <v>1</v>
      </c>
      <c r="G74">
        <v>1</v>
      </c>
      <c r="H74">
        <v>3</v>
      </c>
      <c r="I74" t="s">
        <v>414</v>
      </c>
      <c r="J74" t="s">
        <v>415</v>
      </c>
      <c r="K74" t="s">
        <v>416</v>
      </c>
      <c r="L74">
        <v>1355</v>
      </c>
      <c r="N74">
        <v>1010</v>
      </c>
      <c r="O74" t="s">
        <v>66</v>
      </c>
      <c r="P74" t="s">
        <v>66</v>
      </c>
      <c r="Q74">
        <v>100</v>
      </c>
      <c r="X74">
        <v>0.061</v>
      </c>
      <c r="Y74">
        <v>34.26</v>
      </c>
      <c r="Z74">
        <v>0</v>
      </c>
      <c r="AA74">
        <v>0</v>
      </c>
      <c r="AB74">
        <v>0</v>
      </c>
      <c r="AC74">
        <v>2</v>
      </c>
      <c r="AD74">
        <v>0</v>
      </c>
      <c r="AE74">
        <v>0</v>
      </c>
      <c r="AF74" t="s">
        <v>27</v>
      </c>
      <c r="AG74">
        <v>0</v>
      </c>
      <c r="AH74">
        <v>2</v>
      </c>
      <c r="AI74">
        <v>11181835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ROW(Source!A33)</f>
        <v>33</v>
      </c>
      <c r="B75">
        <v>11181857</v>
      </c>
      <c r="C75">
        <v>11181817</v>
      </c>
      <c r="D75">
        <v>1444415</v>
      </c>
      <c r="E75">
        <v>1</v>
      </c>
      <c r="F75">
        <v>1</v>
      </c>
      <c r="G75">
        <v>1</v>
      </c>
      <c r="H75">
        <v>3</v>
      </c>
      <c r="I75" t="s">
        <v>406</v>
      </c>
      <c r="J75" t="s">
        <v>407</v>
      </c>
      <c r="K75" t="s">
        <v>408</v>
      </c>
      <c r="L75">
        <v>1346</v>
      </c>
      <c r="N75">
        <v>1009</v>
      </c>
      <c r="O75" t="s">
        <v>343</v>
      </c>
      <c r="P75" t="s">
        <v>343</v>
      </c>
      <c r="Q75">
        <v>1</v>
      </c>
      <c r="X75">
        <v>0.001</v>
      </c>
      <c r="Y75">
        <v>193.68</v>
      </c>
      <c r="Z75">
        <v>0</v>
      </c>
      <c r="AA75">
        <v>0</v>
      </c>
      <c r="AB75">
        <v>0</v>
      </c>
      <c r="AC75">
        <v>2</v>
      </c>
      <c r="AD75">
        <v>0</v>
      </c>
      <c r="AE75">
        <v>0</v>
      </c>
      <c r="AF75" t="s">
        <v>27</v>
      </c>
      <c r="AG75">
        <v>0</v>
      </c>
      <c r="AH75">
        <v>2</v>
      </c>
      <c r="AI75">
        <v>11181836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ROW(Source!A33)</f>
        <v>33</v>
      </c>
      <c r="B76">
        <v>11181858</v>
      </c>
      <c r="C76">
        <v>11181817</v>
      </c>
      <c r="D76">
        <v>1458777</v>
      </c>
      <c r="E76">
        <v>1</v>
      </c>
      <c r="F76">
        <v>1</v>
      </c>
      <c r="G76">
        <v>1</v>
      </c>
      <c r="H76">
        <v>3</v>
      </c>
      <c r="I76" t="s">
        <v>409</v>
      </c>
      <c r="J76" t="s">
        <v>410</v>
      </c>
      <c r="K76" t="s">
        <v>411</v>
      </c>
      <c r="L76">
        <v>1346</v>
      </c>
      <c r="N76">
        <v>1009</v>
      </c>
      <c r="O76" t="s">
        <v>343</v>
      </c>
      <c r="P76" t="s">
        <v>343</v>
      </c>
      <c r="Q76">
        <v>1</v>
      </c>
      <c r="X76">
        <v>0.012</v>
      </c>
      <c r="Y76">
        <v>151.36</v>
      </c>
      <c r="Z76">
        <v>0</v>
      </c>
      <c r="AA76">
        <v>0</v>
      </c>
      <c r="AB76">
        <v>0</v>
      </c>
      <c r="AC76">
        <v>2</v>
      </c>
      <c r="AD76">
        <v>0</v>
      </c>
      <c r="AE76">
        <v>0</v>
      </c>
      <c r="AF76" t="s">
        <v>27</v>
      </c>
      <c r="AG76">
        <v>0</v>
      </c>
      <c r="AH76">
        <v>2</v>
      </c>
      <c r="AI76">
        <v>11181837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ROW(Source!A33)</f>
        <v>33</v>
      </c>
      <c r="B77">
        <v>11181859</v>
      </c>
      <c r="C77">
        <v>11181817</v>
      </c>
      <c r="D77">
        <v>1459071</v>
      </c>
      <c r="E77">
        <v>1</v>
      </c>
      <c r="F77">
        <v>1</v>
      </c>
      <c r="G77">
        <v>1</v>
      </c>
      <c r="H77">
        <v>3</v>
      </c>
      <c r="I77" t="s">
        <v>372</v>
      </c>
      <c r="J77" t="s">
        <v>373</v>
      </c>
      <c r="K77" t="s">
        <v>374</v>
      </c>
      <c r="L77">
        <v>1346</v>
      </c>
      <c r="N77">
        <v>1009</v>
      </c>
      <c r="O77" t="s">
        <v>343</v>
      </c>
      <c r="P77" t="s">
        <v>343</v>
      </c>
      <c r="Q77">
        <v>1</v>
      </c>
      <c r="X77">
        <v>0.024</v>
      </c>
      <c r="Y77">
        <v>146.06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27</v>
      </c>
      <c r="AG77">
        <v>0</v>
      </c>
      <c r="AH77">
        <v>2</v>
      </c>
      <c r="AI77">
        <v>11181838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ROW(Source!A34)</f>
        <v>34</v>
      </c>
      <c r="B78">
        <v>11181869</v>
      </c>
      <c r="C78">
        <v>11181860</v>
      </c>
      <c r="D78">
        <v>121651</v>
      </c>
      <c r="E78">
        <v>1</v>
      </c>
      <c r="F78">
        <v>1</v>
      </c>
      <c r="G78">
        <v>1</v>
      </c>
      <c r="H78">
        <v>1</v>
      </c>
      <c r="I78" t="s">
        <v>323</v>
      </c>
      <c r="K78" t="s">
        <v>324</v>
      </c>
      <c r="L78">
        <v>1369</v>
      </c>
      <c r="N78">
        <v>1013</v>
      </c>
      <c r="O78" t="s">
        <v>325</v>
      </c>
      <c r="P78" t="s">
        <v>325</v>
      </c>
      <c r="Q78">
        <v>1</v>
      </c>
      <c r="X78">
        <v>38.1</v>
      </c>
      <c r="Y78">
        <v>0</v>
      </c>
      <c r="Z78">
        <v>0</v>
      </c>
      <c r="AA78">
        <v>0</v>
      </c>
      <c r="AB78">
        <v>51.24</v>
      </c>
      <c r="AC78">
        <v>0</v>
      </c>
      <c r="AD78">
        <v>1</v>
      </c>
      <c r="AE78">
        <v>1</v>
      </c>
      <c r="AF78" t="s">
        <v>28</v>
      </c>
      <c r="AG78">
        <v>11.43</v>
      </c>
      <c r="AH78">
        <v>2</v>
      </c>
      <c r="AI78">
        <v>11181861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ROW(Source!A34)</f>
        <v>34</v>
      </c>
      <c r="B79">
        <v>11181870</v>
      </c>
      <c r="C79">
        <v>11181860</v>
      </c>
      <c r="D79">
        <v>121548</v>
      </c>
      <c r="E79">
        <v>1</v>
      </c>
      <c r="F79">
        <v>1</v>
      </c>
      <c r="G79">
        <v>1</v>
      </c>
      <c r="H79">
        <v>1</v>
      </c>
      <c r="I79" t="s">
        <v>34</v>
      </c>
      <c r="K79" t="s">
        <v>326</v>
      </c>
      <c r="L79">
        <v>608254</v>
      </c>
      <c r="N79">
        <v>1013</v>
      </c>
      <c r="O79" t="s">
        <v>327</v>
      </c>
      <c r="P79" t="s">
        <v>327</v>
      </c>
      <c r="Q79">
        <v>1</v>
      </c>
      <c r="X79">
        <v>0.08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2</v>
      </c>
      <c r="AF79" t="s">
        <v>28</v>
      </c>
      <c r="AG79">
        <v>0.024</v>
      </c>
      <c r="AH79">
        <v>2</v>
      </c>
      <c r="AI79">
        <v>11181862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ROW(Source!A34)</f>
        <v>34</v>
      </c>
      <c r="B80">
        <v>11181871</v>
      </c>
      <c r="C80">
        <v>11181860</v>
      </c>
      <c r="D80">
        <v>1466783</v>
      </c>
      <c r="E80">
        <v>1</v>
      </c>
      <c r="F80">
        <v>1</v>
      </c>
      <c r="G80">
        <v>1</v>
      </c>
      <c r="H80">
        <v>2</v>
      </c>
      <c r="I80" t="s">
        <v>328</v>
      </c>
      <c r="J80" t="s">
        <v>329</v>
      </c>
      <c r="K80" t="s">
        <v>330</v>
      </c>
      <c r="L80">
        <v>1480</v>
      </c>
      <c r="N80">
        <v>1013</v>
      </c>
      <c r="O80" t="s">
        <v>331</v>
      </c>
      <c r="P80" t="s">
        <v>332</v>
      </c>
      <c r="Q80">
        <v>1</v>
      </c>
      <c r="X80">
        <v>0.04</v>
      </c>
      <c r="Y80">
        <v>0</v>
      </c>
      <c r="Z80">
        <v>410.67</v>
      </c>
      <c r="AA80">
        <v>66.28</v>
      </c>
      <c r="AB80">
        <v>0</v>
      </c>
      <c r="AC80">
        <v>0</v>
      </c>
      <c r="AD80">
        <v>1</v>
      </c>
      <c r="AE80">
        <v>0</v>
      </c>
      <c r="AF80" t="s">
        <v>28</v>
      </c>
      <c r="AG80">
        <v>0.012</v>
      </c>
      <c r="AH80">
        <v>2</v>
      </c>
      <c r="AI80">
        <v>11181863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ROW(Source!A34)</f>
        <v>34</v>
      </c>
      <c r="B81">
        <v>11181872</v>
      </c>
      <c r="C81">
        <v>11181860</v>
      </c>
      <c r="D81">
        <v>1471982</v>
      </c>
      <c r="E81">
        <v>1</v>
      </c>
      <c r="F81">
        <v>1</v>
      </c>
      <c r="G81">
        <v>1</v>
      </c>
      <c r="H81">
        <v>2</v>
      </c>
      <c r="I81" t="s">
        <v>337</v>
      </c>
      <c r="J81" t="s">
        <v>338</v>
      </c>
      <c r="K81" t="s">
        <v>339</v>
      </c>
      <c r="L81">
        <v>1480</v>
      </c>
      <c r="N81">
        <v>1013</v>
      </c>
      <c r="O81" t="s">
        <v>331</v>
      </c>
      <c r="P81" t="s">
        <v>332</v>
      </c>
      <c r="Q81">
        <v>1</v>
      </c>
      <c r="X81">
        <v>0.04</v>
      </c>
      <c r="Y81">
        <v>0</v>
      </c>
      <c r="Z81">
        <v>290.01</v>
      </c>
      <c r="AA81">
        <v>104.55</v>
      </c>
      <c r="AB81">
        <v>0</v>
      </c>
      <c r="AC81">
        <v>0</v>
      </c>
      <c r="AD81">
        <v>1</v>
      </c>
      <c r="AE81">
        <v>0</v>
      </c>
      <c r="AF81" t="s">
        <v>28</v>
      </c>
      <c r="AG81">
        <v>0.012</v>
      </c>
      <c r="AH81">
        <v>2</v>
      </c>
      <c r="AI81">
        <v>11181864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ROW(Source!A34)</f>
        <v>34</v>
      </c>
      <c r="B82">
        <v>11181873</v>
      </c>
      <c r="C82">
        <v>11181860</v>
      </c>
      <c r="D82">
        <v>1400331</v>
      </c>
      <c r="E82">
        <v>1</v>
      </c>
      <c r="F82">
        <v>1</v>
      </c>
      <c r="G82">
        <v>1</v>
      </c>
      <c r="H82">
        <v>3</v>
      </c>
      <c r="I82" t="s">
        <v>417</v>
      </c>
      <c r="J82" t="s">
        <v>418</v>
      </c>
      <c r="K82" t="s">
        <v>419</v>
      </c>
      <c r="L82">
        <v>1348</v>
      </c>
      <c r="N82">
        <v>1009</v>
      </c>
      <c r="O82" t="s">
        <v>353</v>
      </c>
      <c r="P82" t="s">
        <v>353</v>
      </c>
      <c r="Q82">
        <v>1000</v>
      </c>
      <c r="X82">
        <v>0.00315</v>
      </c>
      <c r="Y82">
        <v>2861.52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27</v>
      </c>
      <c r="AG82">
        <v>0</v>
      </c>
      <c r="AH82">
        <v>2</v>
      </c>
      <c r="AI82">
        <v>11181865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ROW(Source!A34)</f>
        <v>34</v>
      </c>
      <c r="B83">
        <v>11181874</v>
      </c>
      <c r="C83">
        <v>11181860</v>
      </c>
      <c r="D83">
        <v>1404489</v>
      </c>
      <c r="E83">
        <v>1</v>
      </c>
      <c r="F83">
        <v>1</v>
      </c>
      <c r="G83">
        <v>1</v>
      </c>
      <c r="H83">
        <v>3</v>
      </c>
      <c r="I83" t="s">
        <v>344</v>
      </c>
      <c r="J83" t="s">
        <v>345</v>
      </c>
      <c r="K83" t="s">
        <v>346</v>
      </c>
      <c r="L83">
        <v>1346</v>
      </c>
      <c r="N83">
        <v>1009</v>
      </c>
      <c r="O83" t="s">
        <v>343</v>
      </c>
      <c r="P83" t="s">
        <v>343</v>
      </c>
      <c r="Q83">
        <v>1</v>
      </c>
      <c r="X83">
        <v>1.5</v>
      </c>
      <c r="Y83">
        <v>22.6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27</v>
      </c>
      <c r="AG83">
        <v>0</v>
      </c>
      <c r="AH83">
        <v>2</v>
      </c>
      <c r="AI83">
        <v>11181866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ROW(Source!A34)</f>
        <v>34</v>
      </c>
      <c r="B84">
        <v>11181875</v>
      </c>
      <c r="C84">
        <v>11181860</v>
      </c>
      <c r="D84">
        <v>1444120</v>
      </c>
      <c r="E84">
        <v>1</v>
      </c>
      <c r="F84">
        <v>1</v>
      </c>
      <c r="G84">
        <v>1</v>
      </c>
      <c r="H84">
        <v>3</v>
      </c>
      <c r="I84" t="s">
        <v>420</v>
      </c>
      <c r="J84" t="s">
        <v>421</v>
      </c>
      <c r="K84" t="s">
        <v>422</v>
      </c>
      <c r="L84">
        <v>1354</v>
      </c>
      <c r="N84">
        <v>1010</v>
      </c>
      <c r="O84" t="s">
        <v>24</v>
      </c>
      <c r="P84" t="s">
        <v>24</v>
      </c>
      <c r="Q84">
        <v>1</v>
      </c>
      <c r="X84">
        <v>102</v>
      </c>
      <c r="Y84">
        <v>3.25</v>
      </c>
      <c r="Z84">
        <v>0</v>
      </c>
      <c r="AA84">
        <v>0</v>
      </c>
      <c r="AB84">
        <v>0</v>
      </c>
      <c r="AC84">
        <v>2</v>
      </c>
      <c r="AD84">
        <v>0</v>
      </c>
      <c r="AE84">
        <v>0</v>
      </c>
      <c r="AF84" t="s">
        <v>27</v>
      </c>
      <c r="AG84">
        <v>0</v>
      </c>
      <c r="AH84">
        <v>2</v>
      </c>
      <c r="AI84">
        <v>11181867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ROW(Source!A34)</f>
        <v>34</v>
      </c>
      <c r="B85">
        <v>11181876</v>
      </c>
      <c r="C85">
        <v>11181860</v>
      </c>
      <c r="D85">
        <v>1459071</v>
      </c>
      <c r="E85">
        <v>1</v>
      </c>
      <c r="F85">
        <v>1</v>
      </c>
      <c r="G85">
        <v>1</v>
      </c>
      <c r="H85">
        <v>3</v>
      </c>
      <c r="I85" t="s">
        <v>372</v>
      </c>
      <c r="J85" t="s">
        <v>373</v>
      </c>
      <c r="K85" t="s">
        <v>374</v>
      </c>
      <c r="L85">
        <v>1346</v>
      </c>
      <c r="N85">
        <v>1009</v>
      </c>
      <c r="O85" t="s">
        <v>343</v>
      </c>
      <c r="P85" t="s">
        <v>343</v>
      </c>
      <c r="Q85">
        <v>1</v>
      </c>
      <c r="X85">
        <v>0.42</v>
      </c>
      <c r="Y85">
        <v>146.06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27</v>
      </c>
      <c r="AG85">
        <v>0</v>
      </c>
      <c r="AH85">
        <v>2</v>
      </c>
      <c r="AI85">
        <v>11181868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ROW(Source!A35)</f>
        <v>35</v>
      </c>
      <c r="B86">
        <v>11181884</v>
      </c>
      <c r="C86">
        <v>11181877</v>
      </c>
      <c r="D86">
        <v>121651</v>
      </c>
      <c r="E86">
        <v>1</v>
      </c>
      <c r="F86">
        <v>1</v>
      </c>
      <c r="G86">
        <v>1</v>
      </c>
      <c r="H86">
        <v>1</v>
      </c>
      <c r="I86" t="s">
        <v>323</v>
      </c>
      <c r="K86" t="s">
        <v>324</v>
      </c>
      <c r="L86">
        <v>1369</v>
      </c>
      <c r="N86">
        <v>1013</v>
      </c>
      <c r="O86" t="s">
        <v>325</v>
      </c>
      <c r="P86" t="s">
        <v>325</v>
      </c>
      <c r="Q86">
        <v>1</v>
      </c>
      <c r="X86">
        <v>32.2</v>
      </c>
      <c r="Y86">
        <v>0</v>
      </c>
      <c r="Z86">
        <v>0</v>
      </c>
      <c r="AA86">
        <v>0</v>
      </c>
      <c r="AB86">
        <v>51.24</v>
      </c>
      <c r="AC86">
        <v>0</v>
      </c>
      <c r="AD86">
        <v>1</v>
      </c>
      <c r="AE86">
        <v>1</v>
      </c>
      <c r="AF86" t="s">
        <v>28</v>
      </c>
      <c r="AG86">
        <v>9.66</v>
      </c>
      <c r="AH86">
        <v>2</v>
      </c>
      <c r="AI86">
        <v>11181878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ROW(Source!A35)</f>
        <v>35</v>
      </c>
      <c r="B87">
        <v>11181885</v>
      </c>
      <c r="C87">
        <v>11181877</v>
      </c>
      <c r="D87">
        <v>121548</v>
      </c>
      <c r="E87">
        <v>1</v>
      </c>
      <c r="F87">
        <v>1</v>
      </c>
      <c r="G87">
        <v>1</v>
      </c>
      <c r="H87">
        <v>1</v>
      </c>
      <c r="I87" t="s">
        <v>34</v>
      </c>
      <c r="K87" t="s">
        <v>326</v>
      </c>
      <c r="L87">
        <v>608254</v>
      </c>
      <c r="N87">
        <v>1013</v>
      </c>
      <c r="O87" t="s">
        <v>327</v>
      </c>
      <c r="P87" t="s">
        <v>327</v>
      </c>
      <c r="Q87">
        <v>1</v>
      </c>
      <c r="X87">
        <v>0.08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2</v>
      </c>
      <c r="AF87" t="s">
        <v>28</v>
      </c>
      <c r="AG87">
        <v>0.024</v>
      </c>
      <c r="AH87">
        <v>2</v>
      </c>
      <c r="AI87">
        <v>11181879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ROW(Source!A35)</f>
        <v>35</v>
      </c>
      <c r="B88">
        <v>11181886</v>
      </c>
      <c r="C88">
        <v>11181877</v>
      </c>
      <c r="D88">
        <v>1466783</v>
      </c>
      <c r="E88">
        <v>1</v>
      </c>
      <c r="F88">
        <v>1</v>
      </c>
      <c r="G88">
        <v>1</v>
      </c>
      <c r="H88">
        <v>2</v>
      </c>
      <c r="I88" t="s">
        <v>328</v>
      </c>
      <c r="J88" t="s">
        <v>329</v>
      </c>
      <c r="K88" t="s">
        <v>330</v>
      </c>
      <c r="L88">
        <v>1480</v>
      </c>
      <c r="N88">
        <v>1013</v>
      </c>
      <c r="O88" t="s">
        <v>331</v>
      </c>
      <c r="P88" t="s">
        <v>332</v>
      </c>
      <c r="Q88">
        <v>1</v>
      </c>
      <c r="X88">
        <v>0.04</v>
      </c>
      <c r="Y88">
        <v>0</v>
      </c>
      <c r="Z88">
        <v>410.67</v>
      </c>
      <c r="AA88">
        <v>66.28</v>
      </c>
      <c r="AB88">
        <v>0</v>
      </c>
      <c r="AC88">
        <v>0</v>
      </c>
      <c r="AD88">
        <v>1</v>
      </c>
      <c r="AE88">
        <v>0</v>
      </c>
      <c r="AF88" t="s">
        <v>28</v>
      </c>
      <c r="AG88">
        <v>0.012</v>
      </c>
      <c r="AH88">
        <v>2</v>
      </c>
      <c r="AI88">
        <v>11181880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ROW(Source!A35)</f>
        <v>35</v>
      </c>
      <c r="B89">
        <v>11181887</v>
      </c>
      <c r="C89">
        <v>11181877</v>
      </c>
      <c r="D89">
        <v>1471982</v>
      </c>
      <c r="E89">
        <v>1</v>
      </c>
      <c r="F89">
        <v>1</v>
      </c>
      <c r="G89">
        <v>1</v>
      </c>
      <c r="H89">
        <v>2</v>
      </c>
      <c r="I89" t="s">
        <v>337</v>
      </c>
      <c r="J89" t="s">
        <v>338</v>
      </c>
      <c r="K89" t="s">
        <v>339</v>
      </c>
      <c r="L89">
        <v>1480</v>
      </c>
      <c r="N89">
        <v>1013</v>
      </c>
      <c r="O89" t="s">
        <v>331</v>
      </c>
      <c r="P89" t="s">
        <v>332</v>
      </c>
      <c r="Q89">
        <v>1</v>
      </c>
      <c r="X89">
        <v>0.04</v>
      </c>
      <c r="Y89">
        <v>0</v>
      </c>
      <c r="Z89">
        <v>290.01</v>
      </c>
      <c r="AA89">
        <v>104.55</v>
      </c>
      <c r="AB89">
        <v>0</v>
      </c>
      <c r="AC89">
        <v>0</v>
      </c>
      <c r="AD89">
        <v>1</v>
      </c>
      <c r="AE89">
        <v>0</v>
      </c>
      <c r="AF89" t="s">
        <v>28</v>
      </c>
      <c r="AG89">
        <v>0.012</v>
      </c>
      <c r="AH89">
        <v>2</v>
      </c>
      <c r="AI89">
        <v>11181881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ROW(Source!A35)</f>
        <v>35</v>
      </c>
      <c r="B90">
        <v>11181888</v>
      </c>
      <c r="C90">
        <v>11181877</v>
      </c>
      <c r="D90">
        <v>1400331</v>
      </c>
      <c r="E90">
        <v>1</v>
      </c>
      <c r="F90">
        <v>1</v>
      </c>
      <c r="G90">
        <v>1</v>
      </c>
      <c r="H90">
        <v>3</v>
      </c>
      <c r="I90" t="s">
        <v>417</v>
      </c>
      <c r="J90" t="s">
        <v>418</v>
      </c>
      <c r="K90" t="s">
        <v>419</v>
      </c>
      <c r="L90">
        <v>1348</v>
      </c>
      <c r="N90">
        <v>1009</v>
      </c>
      <c r="O90" t="s">
        <v>353</v>
      </c>
      <c r="P90" t="s">
        <v>353</v>
      </c>
      <c r="Q90">
        <v>1000</v>
      </c>
      <c r="X90">
        <v>0.00315</v>
      </c>
      <c r="Y90">
        <v>2861.52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27</v>
      </c>
      <c r="AG90">
        <v>0</v>
      </c>
      <c r="AH90">
        <v>2</v>
      </c>
      <c r="AI90">
        <v>11181882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ROW(Source!A35)</f>
        <v>35</v>
      </c>
      <c r="B91">
        <v>11181889</v>
      </c>
      <c r="C91">
        <v>11181877</v>
      </c>
      <c r="D91">
        <v>1444120</v>
      </c>
      <c r="E91">
        <v>1</v>
      </c>
      <c r="F91">
        <v>1</v>
      </c>
      <c r="G91">
        <v>1</v>
      </c>
      <c r="H91">
        <v>3</v>
      </c>
      <c r="I91" t="s">
        <v>420</v>
      </c>
      <c r="J91" t="s">
        <v>421</v>
      </c>
      <c r="K91" t="s">
        <v>422</v>
      </c>
      <c r="L91">
        <v>1354</v>
      </c>
      <c r="N91">
        <v>1010</v>
      </c>
      <c r="O91" t="s">
        <v>24</v>
      </c>
      <c r="P91" t="s">
        <v>24</v>
      </c>
      <c r="Q91">
        <v>1</v>
      </c>
      <c r="X91">
        <v>102</v>
      </c>
      <c r="Y91">
        <v>3.25</v>
      </c>
      <c r="Z91">
        <v>0</v>
      </c>
      <c r="AA91">
        <v>0</v>
      </c>
      <c r="AB91">
        <v>0</v>
      </c>
      <c r="AC91">
        <v>2</v>
      </c>
      <c r="AD91">
        <v>0</v>
      </c>
      <c r="AE91">
        <v>0</v>
      </c>
      <c r="AF91" t="s">
        <v>27</v>
      </c>
      <c r="AG91">
        <v>0</v>
      </c>
      <c r="AH91">
        <v>2</v>
      </c>
      <c r="AI91">
        <v>11181883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ROW(Source!A36)</f>
        <v>36</v>
      </c>
      <c r="B92">
        <v>11181897</v>
      </c>
      <c r="C92">
        <v>11181890</v>
      </c>
      <c r="D92">
        <v>121651</v>
      </c>
      <c r="E92">
        <v>1</v>
      </c>
      <c r="F92">
        <v>1</v>
      </c>
      <c r="G92">
        <v>1</v>
      </c>
      <c r="H92">
        <v>1</v>
      </c>
      <c r="I92" t="s">
        <v>323</v>
      </c>
      <c r="K92" t="s">
        <v>324</v>
      </c>
      <c r="L92">
        <v>1369</v>
      </c>
      <c r="N92">
        <v>1013</v>
      </c>
      <c r="O92" t="s">
        <v>325</v>
      </c>
      <c r="P92" t="s">
        <v>325</v>
      </c>
      <c r="Q92">
        <v>1</v>
      </c>
      <c r="X92">
        <v>32.8</v>
      </c>
      <c r="Y92">
        <v>0</v>
      </c>
      <c r="Z92">
        <v>0</v>
      </c>
      <c r="AA92">
        <v>0</v>
      </c>
      <c r="AB92">
        <v>51.24</v>
      </c>
      <c r="AC92">
        <v>0</v>
      </c>
      <c r="AD92">
        <v>1</v>
      </c>
      <c r="AE92">
        <v>1</v>
      </c>
      <c r="AF92" t="s">
        <v>28</v>
      </c>
      <c r="AG92">
        <v>9.84</v>
      </c>
      <c r="AH92">
        <v>2</v>
      </c>
      <c r="AI92">
        <v>11181891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ROW(Source!A36)</f>
        <v>36</v>
      </c>
      <c r="B93">
        <v>11181898</v>
      </c>
      <c r="C93">
        <v>11181890</v>
      </c>
      <c r="D93">
        <v>121548</v>
      </c>
      <c r="E93">
        <v>1</v>
      </c>
      <c r="F93">
        <v>1</v>
      </c>
      <c r="G93">
        <v>1</v>
      </c>
      <c r="H93">
        <v>1</v>
      </c>
      <c r="I93" t="s">
        <v>34</v>
      </c>
      <c r="K93" t="s">
        <v>326</v>
      </c>
      <c r="L93">
        <v>608254</v>
      </c>
      <c r="N93">
        <v>1013</v>
      </c>
      <c r="O93" t="s">
        <v>327</v>
      </c>
      <c r="P93" t="s">
        <v>327</v>
      </c>
      <c r="Q93">
        <v>1</v>
      </c>
      <c r="X93">
        <v>0.08</v>
      </c>
      <c r="Y93">
        <v>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2</v>
      </c>
      <c r="AF93" t="s">
        <v>28</v>
      </c>
      <c r="AG93">
        <v>0.024</v>
      </c>
      <c r="AH93">
        <v>2</v>
      </c>
      <c r="AI93">
        <v>11181892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ROW(Source!A36)</f>
        <v>36</v>
      </c>
      <c r="B94">
        <v>11181899</v>
      </c>
      <c r="C94">
        <v>11181890</v>
      </c>
      <c r="D94">
        <v>1466783</v>
      </c>
      <c r="E94">
        <v>1</v>
      </c>
      <c r="F94">
        <v>1</v>
      </c>
      <c r="G94">
        <v>1</v>
      </c>
      <c r="H94">
        <v>2</v>
      </c>
      <c r="I94" t="s">
        <v>328</v>
      </c>
      <c r="J94" t="s">
        <v>329</v>
      </c>
      <c r="K94" t="s">
        <v>330</v>
      </c>
      <c r="L94">
        <v>1480</v>
      </c>
      <c r="N94">
        <v>1013</v>
      </c>
      <c r="O94" t="s">
        <v>331</v>
      </c>
      <c r="P94" t="s">
        <v>332</v>
      </c>
      <c r="Q94">
        <v>1</v>
      </c>
      <c r="X94">
        <v>0.04</v>
      </c>
      <c r="Y94">
        <v>0</v>
      </c>
      <c r="Z94">
        <v>410.67</v>
      </c>
      <c r="AA94">
        <v>66.28</v>
      </c>
      <c r="AB94">
        <v>0</v>
      </c>
      <c r="AC94">
        <v>0</v>
      </c>
      <c r="AD94">
        <v>1</v>
      </c>
      <c r="AE94">
        <v>0</v>
      </c>
      <c r="AF94" t="s">
        <v>28</v>
      </c>
      <c r="AG94">
        <v>0.012</v>
      </c>
      <c r="AH94">
        <v>2</v>
      </c>
      <c r="AI94">
        <v>11181893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ROW(Source!A36)</f>
        <v>36</v>
      </c>
      <c r="B95">
        <v>11181900</v>
      </c>
      <c r="C95">
        <v>11181890</v>
      </c>
      <c r="D95">
        <v>1471982</v>
      </c>
      <c r="E95">
        <v>1</v>
      </c>
      <c r="F95">
        <v>1</v>
      </c>
      <c r="G95">
        <v>1</v>
      </c>
      <c r="H95">
        <v>2</v>
      </c>
      <c r="I95" t="s">
        <v>337</v>
      </c>
      <c r="J95" t="s">
        <v>338</v>
      </c>
      <c r="K95" t="s">
        <v>339</v>
      </c>
      <c r="L95">
        <v>1480</v>
      </c>
      <c r="N95">
        <v>1013</v>
      </c>
      <c r="O95" t="s">
        <v>331</v>
      </c>
      <c r="P95" t="s">
        <v>332</v>
      </c>
      <c r="Q95">
        <v>1</v>
      </c>
      <c r="X95">
        <v>0.04</v>
      </c>
      <c r="Y95">
        <v>0</v>
      </c>
      <c r="Z95">
        <v>290.01</v>
      </c>
      <c r="AA95">
        <v>104.55</v>
      </c>
      <c r="AB95">
        <v>0</v>
      </c>
      <c r="AC95">
        <v>0</v>
      </c>
      <c r="AD95">
        <v>1</v>
      </c>
      <c r="AE95">
        <v>0</v>
      </c>
      <c r="AF95" t="s">
        <v>28</v>
      </c>
      <c r="AG95">
        <v>0.012</v>
      </c>
      <c r="AH95">
        <v>2</v>
      </c>
      <c r="AI95">
        <v>11181894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ROW(Source!A36)</f>
        <v>36</v>
      </c>
      <c r="B96">
        <v>11181901</v>
      </c>
      <c r="C96">
        <v>11181890</v>
      </c>
      <c r="D96">
        <v>1400331</v>
      </c>
      <c r="E96">
        <v>1</v>
      </c>
      <c r="F96">
        <v>1</v>
      </c>
      <c r="G96">
        <v>1</v>
      </c>
      <c r="H96">
        <v>3</v>
      </c>
      <c r="I96" t="s">
        <v>417</v>
      </c>
      <c r="J96" t="s">
        <v>418</v>
      </c>
      <c r="K96" t="s">
        <v>419</v>
      </c>
      <c r="L96">
        <v>1348</v>
      </c>
      <c r="N96">
        <v>1009</v>
      </c>
      <c r="O96" t="s">
        <v>353</v>
      </c>
      <c r="P96" t="s">
        <v>353</v>
      </c>
      <c r="Q96">
        <v>1000</v>
      </c>
      <c r="X96">
        <v>0.00315</v>
      </c>
      <c r="Y96">
        <v>2861.52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27</v>
      </c>
      <c r="AG96">
        <v>0</v>
      </c>
      <c r="AH96">
        <v>2</v>
      </c>
      <c r="AI96">
        <v>11181895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ROW(Source!A36)</f>
        <v>36</v>
      </c>
      <c r="B97">
        <v>11181902</v>
      </c>
      <c r="C97">
        <v>11181890</v>
      </c>
      <c r="D97">
        <v>1444120</v>
      </c>
      <c r="E97">
        <v>1</v>
      </c>
      <c r="F97">
        <v>1</v>
      </c>
      <c r="G97">
        <v>1</v>
      </c>
      <c r="H97">
        <v>3</v>
      </c>
      <c r="I97" t="s">
        <v>420</v>
      </c>
      <c r="J97" t="s">
        <v>421</v>
      </c>
      <c r="K97" t="s">
        <v>422</v>
      </c>
      <c r="L97">
        <v>1354</v>
      </c>
      <c r="N97">
        <v>1010</v>
      </c>
      <c r="O97" t="s">
        <v>24</v>
      </c>
      <c r="P97" t="s">
        <v>24</v>
      </c>
      <c r="Q97">
        <v>1</v>
      </c>
      <c r="X97">
        <v>102</v>
      </c>
      <c r="Y97">
        <v>3.25</v>
      </c>
      <c r="Z97">
        <v>0</v>
      </c>
      <c r="AA97">
        <v>0</v>
      </c>
      <c r="AB97">
        <v>0</v>
      </c>
      <c r="AC97">
        <v>2</v>
      </c>
      <c r="AD97">
        <v>0</v>
      </c>
      <c r="AE97">
        <v>0</v>
      </c>
      <c r="AF97" t="s">
        <v>27</v>
      </c>
      <c r="AG97">
        <v>0</v>
      </c>
      <c r="AH97">
        <v>2</v>
      </c>
      <c r="AI97">
        <v>11181896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ROW(Source!A37)</f>
        <v>37</v>
      </c>
      <c r="B98">
        <v>11181915</v>
      </c>
      <c r="C98">
        <v>11181903</v>
      </c>
      <c r="D98">
        <v>121651</v>
      </c>
      <c r="E98">
        <v>1</v>
      </c>
      <c r="F98">
        <v>1</v>
      </c>
      <c r="G98">
        <v>1</v>
      </c>
      <c r="H98">
        <v>1</v>
      </c>
      <c r="I98" t="s">
        <v>323</v>
      </c>
      <c r="K98" t="s">
        <v>324</v>
      </c>
      <c r="L98">
        <v>1369</v>
      </c>
      <c r="N98">
        <v>1013</v>
      </c>
      <c r="O98" t="s">
        <v>325</v>
      </c>
      <c r="P98" t="s">
        <v>325</v>
      </c>
      <c r="Q98">
        <v>1</v>
      </c>
      <c r="X98">
        <v>88.3</v>
      </c>
      <c r="Y98">
        <v>0</v>
      </c>
      <c r="Z98">
        <v>0</v>
      </c>
      <c r="AA98">
        <v>0</v>
      </c>
      <c r="AB98">
        <v>51.24</v>
      </c>
      <c r="AC98">
        <v>0</v>
      </c>
      <c r="AD98">
        <v>1</v>
      </c>
      <c r="AE98">
        <v>1</v>
      </c>
      <c r="AF98" t="s">
        <v>28</v>
      </c>
      <c r="AG98">
        <v>26.49</v>
      </c>
      <c r="AH98">
        <v>2</v>
      </c>
      <c r="AI98">
        <v>11181904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ROW(Source!A37)</f>
        <v>37</v>
      </c>
      <c r="B99">
        <v>11181916</v>
      </c>
      <c r="C99">
        <v>11181903</v>
      </c>
      <c r="D99">
        <v>121548</v>
      </c>
      <c r="E99">
        <v>1</v>
      </c>
      <c r="F99">
        <v>1</v>
      </c>
      <c r="G99">
        <v>1</v>
      </c>
      <c r="H99">
        <v>1</v>
      </c>
      <c r="I99" t="s">
        <v>34</v>
      </c>
      <c r="K99" t="s">
        <v>326</v>
      </c>
      <c r="L99">
        <v>608254</v>
      </c>
      <c r="N99">
        <v>1013</v>
      </c>
      <c r="O99" t="s">
        <v>327</v>
      </c>
      <c r="P99" t="s">
        <v>327</v>
      </c>
      <c r="Q99">
        <v>1</v>
      </c>
      <c r="X99">
        <v>45.1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2</v>
      </c>
      <c r="AF99" t="s">
        <v>28</v>
      </c>
      <c r="AG99">
        <v>13.53</v>
      </c>
      <c r="AH99">
        <v>2</v>
      </c>
      <c r="AI99">
        <v>11181905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ROW(Source!A37)</f>
        <v>37</v>
      </c>
      <c r="B100">
        <v>11181917</v>
      </c>
      <c r="C100">
        <v>11181903</v>
      </c>
      <c r="D100">
        <v>1466783</v>
      </c>
      <c r="E100">
        <v>1</v>
      </c>
      <c r="F100">
        <v>1</v>
      </c>
      <c r="G100">
        <v>1</v>
      </c>
      <c r="H100">
        <v>2</v>
      </c>
      <c r="I100" t="s">
        <v>328</v>
      </c>
      <c r="J100" t="s">
        <v>329</v>
      </c>
      <c r="K100" t="s">
        <v>330</v>
      </c>
      <c r="L100">
        <v>1480</v>
      </c>
      <c r="N100">
        <v>1013</v>
      </c>
      <c r="O100" t="s">
        <v>331</v>
      </c>
      <c r="P100" t="s">
        <v>332</v>
      </c>
      <c r="Q100">
        <v>1</v>
      </c>
      <c r="X100">
        <v>1.36</v>
      </c>
      <c r="Y100">
        <v>0</v>
      </c>
      <c r="Z100">
        <v>410.67</v>
      </c>
      <c r="AA100">
        <v>66.28</v>
      </c>
      <c r="AB100">
        <v>0</v>
      </c>
      <c r="AC100">
        <v>0</v>
      </c>
      <c r="AD100">
        <v>1</v>
      </c>
      <c r="AE100">
        <v>0</v>
      </c>
      <c r="AF100" t="s">
        <v>28</v>
      </c>
      <c r="AG100">
        <v>0.40800000000000003</v>
      </c>
      <c r="AH100">
        <v>2</v>
      </c>
      <c r="AI100">
        <v>11181906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ROW(Source!A37)</f>
        <v>37</v>
      </c>
      <c r="B101">
        <v>11181918</v>
      </c>
      <c r="C101">
        <v>11181903</v>
      </c>
      <c r="D101">
        <v>1467145</v>
      </c>
      <c r="E101">
        <v>1</v>
      </c>
      <c r="F101">
        <v>1</v>
      </c>
      <c r="G101">
        <v>1</v>
      </c>
      <c r="H101">
        <v>2</v>
      </c>
      <c r="I101" t="s">
        <v>423</v>
      </c>
      <c r="J101" t="s">
        <v>424</v>
      </c>
      <c r="K101" t="s">
        <v>425</v>
      </c>
      <c r="L101">
        <v>1368</v>
      </c>
      <c r="N101">
        <v>1011</v>
      </c>
      <c r="O101" t="s">
        <v>336</v>
      </c>
      <c r="P101" t="s">
        <v>336</v>
      </c>
      <c r="Q101">
        <v>1</v>
      </c>
      <c r="X101">
        <v>42.4</v>
      </c>
      <c r="Y101">
        <v>0</v>
      </c>
      <c r="Z101">
        <v>94.34</v>
      </c>
      <c r="AA101">
        <v>56.99</v>
      </c>
      <c r="AB101">
        <v>0</v>
      </c>
      <c r="AC101">
        <v>0</v>
      </c>
      <c r="AD101">
        <v>1</v>
      </c>
      <c r="AE101">
        <v>0</v>
      </c>
      <c r="AF101" t="s">
        <v>28</v>
      </c>
      <c r="AG101">
        <v>12.72</v>
      </c>
      <c r="AH101">
        <v>2</v>
      </c>
      <c r="AI101">
        <v>11181907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ROW(Source!A37)</f>
        <v>37</v>
      </c>
      <c r="B102">
        <v>11181919</v>
      </c>
      <c r="C102">
        <v>11181903</v>
      </c>
      <c r="D102">
        <v>1471034</v>
      </c>
      <c r="E102">
        <v>1</v>
      </c>
      <c r="F102">
        <v>1</v>
      </c>
      <c r="G102">
        <v>1</v>
      </c>
      <c r="H102">
        <v>2</v>
      </c>
      <c r="I102" t="s">
        <v>386</v>
      </c>
      <c r="J102" t="s">
        <v>355</v>
      </c>
      <c r="K102" t="s">
        <v>387</v>
      </c>
      <c r="L102">
        <v>1480</v>
      </c>
      <c r="N102">
        <v>1013</v>
      </c>
      <c r="O102" t="s">
        <v>331</v>
      </c>
      <c r="P102" t="s">
        <v>332</v>
      </c>
      <c r="Q102">
        <v>1</v>
      </c>
      <c r="X102">
        <v>25.6</v>
      </c>
      <c r="Y102">
        <v>0</v>
      </c>
      <c r="Z102">
        <v>4.01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28</v>
      </c>
      <c r="AG102">
        <v>7.68</v>
      </c>
      <c r="AH102">
        <v>2</v>
      </c>
      <c r="AI102">
        <v>11181908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ROW(Source!A37)</f>
        <v>37</v>
      </c>
      <c r="B103">
        <v>11181920</v>
      </c>
      <c r="C103">
        <v>11181903</v>
      </c>
      <c r="D103">
        <v>1471982</v>
      </c>
      <c r="E103">
        <v>1</v>
      </c>
      <c r="F103">
        <v>1</v>
      </c>
      <c r="G103">
        <v>1</v>
      </c>
      <c r="H103">
        <v>2</v>
      </c>
      <c r="I103" t="s">
        <v>337</v>
      </c>
      <c r="J103" t="s">
        <v>338</v>
      </c>
      <c r="K103" t="s">
        <v>339</v>
      </c>
      <c r="L103">
        <v>1480</v>
      </c>
      <c r="N103">
        <v>1013</v>
      </c>
      <c r="O103" t="s">
        <v>331</v>
      </c>
      <c r="P103" t="s">
        <v>332</v>
      </c>
      <c r="Q103">
        <v>1</v>
      </c>
      <c r="X103">
        <v>1.36</v>
      </c>
      <c r="Y103">
        <v>0</v>
      </c>
      <c r="Z103">
        <v>290.01</v>
      </c>
      <c r="AA103">
        <v>104.55</v>
      </c>
      <c r="AB103">
        <v>0</v>
      </c>
      <c r="AC103">
        <v>0</v>
      </c>
      <c r="AD103">
        <v>1</v>
      </c>
      <c r="AE103">
        <v>0</v>
      </c>
      <c r="AF103" t="s">
        <v>28</v>
      </c>
      <c r="AG103">
        <v>0.40800000000000003</v>
      </c>
      <c r="AH103">
        <v>2</v>
      </c>
      <c r="AI103">
        <v>11181909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ROW(Source!A37)</f>
        <v>37</v>
      </c>
      <c r="B104">
        <v>11181921</v>
      </c>
      <c r="C104">
        <v>11181903</v>
      </c>
      <c r="D104">
        <v>1400083</v>
      </c>
      <c r="E104">
        <v>1</v>
      </c>
      <c r="F104">
        <v>1</v>
      </c>
      <c r="G104">
        <v>1</v>
      </c>
      <c r="H104">
        <v>3</v>
      </c>
      <c r="I104" t="s">
        <v>383</v>
      </c>
      <c r="J104" t="s">
        <v>384</v>
      </c>
      <c r="K104" t="s">
        <v>385</v>
      </c>
      <c r="L104">
        <v>1348</v>
      </c>
      <c r="N104">
        <v>1009</v>
      </c>
      <c r="O104" t="s">
        <v>353</v>
      </c>
      <c r="P104" t="s">
        <v>353</v>
      </c>
      <c r="Q104">
        <v>1000</v>
      </c>
      <c r="X104">
        <v>0.00306</v>
      </c>
      <c r="Y104">
        <v>31075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27</v>
      </c>
      <c r="AG104">
        <v>0</v>
      </c>
      <c r="AH104">
        <v>2</v>
      </c>
      <c r="AI104">
        <v>11181910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ROW(Source!A37)</f>
        <v>37</v>
      </c>
      <c r="B105">
        <v>11181922</v>
      </c>
      <c r="C105">
        <v>11181903</v>
      </c>
      <c r="D105">
        <v>1405109</v>
      </c>
      <c r="E105">
        <v>1</v>
      </c>
      <c r="F105">
        <v>1</v>
      </c>
      <c r="G105">
        <v>1</v>
      </c>
      <c r="H105">
        <v>3</v>
      </c>
      <c r="I105" t="s">
        <v>357</v>
      </c>
      <c r="J105" t="s">
        <v>358</v>
      </c>
      <c r="K105" t="s">
        <v>359</v>
      </c>
      <c r="L105">
        <v>1355</v>
      </c>
      <c r="N105">
        <v>1010</v>
      </c>
      <c r="O105" t="s">
        <v>66</v>
      </c>
      <c r="P105" t="s">
        <v>66</v>
      </c>
      <c r="Q105">
        <v>100</v>
      </c>
      <c r="X105">
        <v>4.08</v>
      </c>
      <c r="Y105">
        <v>206.3</v>
      </c>
      <c r="Z105">
        <v>0</v>
      </c>
      <c r="AA105">
        <v>0</v>
      </c>
      <c r="AB105">
        <v>0</v>
      </c>
      <c r="AC105">
        <v>2</v>
      </c>
      <c r="AD105">
        <v>0</v>
      </c>
      <c r="AE105">
        <v>0</v>
      </c>
      <c r="AF105" t="s">
        <v>27</v>
      </c>
      <c r="AG105">
        <v>0</v>
      </c>
      <c r="AH105">
        <v>2</v>
      </c>
      <c r="AI105">
        <v>11181911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ROW(Source!A37)</f>
        <v>37</v>
      </c>
      <c r="B106">
        <v>11181923</v>
      </c>
      <c r="C106">
        <v>11181903</v>
      </c>
      <c r="D106">
        <v>1444068</v>
      </c>
      <c r="E106">
        <v>1</v>
      </c>
      <c r="F106">
        <v>1</v>
      </c>
      <c r="G106">
        <v>1</v>
      </c>
      <c r="H106">
        <v>3</v>
      </c>
      <c r="I106" t="s">
        <v>360</v>
      </c>
      <c r="J106" t="s">
        <v>361</v>
      </c>
      <c r="K106" t="s">
        <v>362</v>
      </c>
      <c r="L106">
        <v>1355</v>
      </c>
      <c r="N106">
        <v>1010</v>
      </c>
      <c r="O106" t="s">
        <v>66</v>
      </c>
      <c r="P106" t="s">
        <v>66</v>
      </c>
      <c r="Q106">
        <v>100</v>
      </c>
      <c r="X106">
        <v>2.04</v>
      </c>
      <c r="Y106">
        <v>710</v>
      </c>
      <c r="Z106">
        <v>0</v>
      </c>
      <c r="AA106">
        <v>0</v>
      </c>
      <c r="AB106">
        <v>0</v>
      </c>
      <c r="AC106">
        <v>2</v>
      </c>
      <c r="AD106">
        <v>0</v>
      </c>
      <c r="AE106">
        <v>0</v>
      </c>
      <c r="AF106" t="s">
        <v>27</v>
      </c>
      <c r="AG106">
        <v>0</v>
      </c>
      <c r="AH106">
        <v>2</v>
      </c>
      <c r="AI106">
        <v>11181912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ROW(Source!A37)</f>
        <v>37</v>
      </c>
      <c r="B107">
        <v>11181924</v>
      </c>
      <c r="C107">
        <v>11181903</v>
      </c>
      <c r="D107">
        <v>1444217</v>
      </c>
      <c r="E107">
        <v>1</v>
      </c>
      <c r="F107">
        <v>1</v>
      </c>
      <c r="G107">
        <v>1</v>
      </c>
      <c r="H107">
        <v>3</v>
      </c>
      <c r="I107" t="s">
        <v>426</v>
      </c>
      <c r="J107" t="s">
        <v>427</v>
      </c>
      <c r="K107" t="s">
        <v>428</v>
      </c>
      <c r="L107">
        <v>1355</v>
      </c>
      <c r="N107">
        <v>1010</v>
      </c>
      <c r="O107" t="s">
        <v>66</v>
      </c>
      <c r="P107" t="s">
        <v>66</v>
      </c>
      <c r="Q107">
        <v>100</v>
      </c>
      <c r="X107">
        <v>1.02</v>
      </c>
      <c r="Y107">
        <v>1048.05</v>
      </c>
      <c r="Z107">
        <v>0</v>
      </c>
      <c r="AA107">
        <v>0</v>
      </c>
      <c r="AB107">
        <v>0</v>
      </c>
      <c r="AC107">
        <v>2</v>
      </c>
      <c r="AD107">
        <v>0</v>
      </c>
      <c r="AE107">
        <v>0</v>
      </c>
      <c r="AF107" t="s">
        <v>27</v>
      </c>
      <c r="AG107">
        <v>0</v>
      </c>
      <c r="AH107">
        <v>2</v>
      </c>
      <c r="AI107">
        <v>11181913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ROW(Source!A37)</f>
        <v>37</v>
      </c>
      <c r="B108">
        <v>11181925</v>
      </c>
      <c r="C108">
        <v>11181903</v>
      </c>
      <c r="D108">
        <v>1459071</v>
      </c>
      <c r="E108">
        <v>1</v>
      </c>
      <c r="F108">
        <v>1</v>
      </c>
      <c r="G108">
        <v>1</v>
      </c>
      <c r="H108">
        <v>3</v>
      </c>
      <c r="I108" t="s">
        <v>372</v>
      </c>
      <c r="J108" t="s">
        <v>373</v>
      </c>
      <c r="K108" t="s">
        <v>374</v>
      </c>
      <c r="L108">
        <v>1346</v>
      </c>
      <c r="N108">
        <v>1009</v>
      </c>
      <c r="O108" t="s">
        <v>343</v>
      </c>
      <c r="P108" t="s">
        <v>343</v>
      </c>
      <c r="Q108">
        <v>1</v>
      </c>
      <c r="X108">
        <v>0.31</v>
      </c>
      <c r="Y108">
        <v>146.06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27</v>
      </c>
      <c r="AG108">
        <v>0</v>
      </c>
      <c r="AH108">
        <v>2</v>
      </c>
      <c r="AI108">
        <v>11181914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ROW(Source!A38)</f>
        <v>38</v>
      </c>
      <c r="B109">
        <v>11181938</v>
      </c>
      <c r="C109">
        <v>11181926</v>
      </c>
      <c r="D109">
        <v>121651</v>
      </c>
      <c r="E109">
        <v>1</v>
      </c>
      <c r="F109">
        <v>1</v>
      </c>
      <c r="G109">
        <v>1</v>
      </c>
      <c r="H109">
        <v>1</v>
      </c>
      <c r="I109" t="s">
        <v>323</v>
      </c>
      <c r="K109" t="s">
        <v>324</v>
      </c>
      <c r="L109">
        <v>1369</v>
      </c>
      <c r="N109">
        <v>1013</v>
      </c>
      <c r="O109" t="s">
        <v>325</v>
      </c>
      <c r="P109" t="s">
        <v>325</v>
      </c>
      <c r="Q109">
        <v>1</v>
      </c>
      <c r="X109">
        <v>97.6</v>
      </c>
      <c r="Y109">
        <v>0</v>
      </c>
      <c r="Z109">
        <v>0</v>
      </c>
      <c r="AA109">
        <v>0</v>
      </c>
      <c r="AB109">
        <v>51.24</v>
      </c>
      <c r="AC109">
        <v>0</v>
      </c>
      <c r="AD109">
        <v>1</v>
      </c>
      <c r="AE109">
        <v>1</v>
      </c>
      <c r="AF109" t="s">
        <v>28</v>
      </c>
      <c r="AG109">
        <v>29.28</v>
      </c>
      <c r="AH109">
        <v>2</v>
      </c>
      <c r="AI109">
        <v>11181927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ROW(Source!A38)</f>
        <v>38</v>
      </c>
      <c r="B110">
        <v>11181939</v>
      </c>
      <c r="C110">
        <v>11181926</v>
      </c>
      <c r="D110">
        <v>121548</v>
      </c>
      <c r="E110">
        <v>1</v>
      </c>
      <c r="F110">
        <v>1</v>
      </c>
      <c r="G110">
        <v>1</v>
      </c>
      <c r="H110">
        <v>1</v>
      </c>
      <c r="I110" t="s">
        <v>34</v>
      </c>
      <c r="K110" t="s">
        <v>326</v>
      </c>
      <c r="L110">
        <v>608254</v>
      </c>
      <c r="N110">
        <v>1013</v>
      </c>
      <c r="O110" t="s">
        <v>327</v>
      </c>
      <c r="P110" t="s">
        <v>327</v>
      </c>
      <c r="Q110">
        <v>1</v>
      </c>
      <c r="X110">
        <v>57.2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2</v>
      </c>
      <c r="AF110" t="s">
        <v>28</v>
      </c>
      <c r="AG110">
        <v>17.16</v>
      </c>
      <c r="AH110">
        <v>2</v>
      </c>
      <c r="AI110">
        <v>11181928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ROW(Source!A38)</f>
        <v>38</v>
      </c>
      <c r="B111">
        <v>11181940</v>
      </c>
      <c r="C111">
        <v>11181926</v>
      </c>
      <c r="D111">
        <v>1466783</v>
      </c>
      <c r="E111">
        <v>1</v>
      </c>
      <c r="F111">
        <v>1</v>
      </c>
      <c r="G111">
        <v>1</v>
      </c>
      <c r="H111">
        <v>2</v>
      </c>
      <c r="I111" t="s">
        <v>328</v>
      </c>
      <c r="J111" t="s">
        <v>329</v>
      </c>
      <c r="K111" t="s">
        <v>330</v>
      </c>
      <c r="L111">
        <v>1480</v>
      </c>
      <c r="N111">
        <v>1013</v>
      </c>
      <c r="O111" t="s">
        <v>331</v>
      </c>
      <c r="P111" t="s">
        <v>332</v>
      </c>
      <c r="Q111">
        <v>1</v>
      </c>
      <c r="X111">
        <v>1.69</v>
      </c>
      <c r="Y111">
        <v>0</v>
      </c>
      <c r="Z111">
        <v>410.67</v>
      </c>
      <c r="AA111">
        <v>66.28</v>
      </c>
      <c r="AB111">
        <v>0</v>
      </c>
      <c r="AC111">
        <v>0</v>
      </c>
      <c r="AD111">
        <v>1</v>
      </c>
      <c r="AE111">
        <v>0</v>
      </c>
      <c r="AF111" t="s">
        <v>28</v>
      </c>
      <c r="AG111">
        <v>0.507</v>
      </c>
      <c r="AH111">
        <v>2</v>
      </c>
      <c r="AI111">
        <v>11181929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ROW(Source!A38)</f>
        <v>38</v>
      </c>
      <c r="B112">
        <v>11181941</v>
      </c>
      <c r="C112">
        <v>11181926</v>
      </c>
      <c r="D112">
        <v>1467145</v>
      </c>
      <c r="E112">
        <v>1</v>
      </c>
      <c r="F112">
        <v>1</v>
      </c>
      <c r="G112">
        <v>1</v>
      </c>
      <c r="H112">
        <v>2</v>
      </c>
      <c r="I112" t="s">
        <v>423</v>
      </c>
      <c r="J112" t="s">
        <v>424</v>
      </c>
      <c r="K112" t="s">
        <v>425</v>
      </c>
      <c r="L112">
        <v>1368</v>
      </c>
      <c r="N112">
        <v>1011</v>
      </c>
      <c r="O112" t="s">
        <v>336</v>
      </c>
      <c r="P112" t="s">
        <v>336</v>
      </c>
      <c r="Q112">
        <v>1</v>
      </c>
      <c r="X112">
        <v>53.8</v>
      </c>
      <c r="Y112">
        <v>0</v>
      </c>
      <c r="Z112">
        <v>94.34</v>
      </c>
      <c r="AA112">
        <v>56.99</v>
      </c>
      <c r="AB112">
        <v>0</v>
      </c>
      <c r="AC112">
        <v>0</v>
      </c>
      <c r="AD112">
        <v>1</v>
      </c>
      <c r="AE112">
        <v>0</v>
      </c>
      <c r="AF112" t="s">
        <v>28</v>
      </c>
      <c r="AG112">
        <v>16.14</v>
      </c>
      <c r="AH112">
        <v>2</v>
      </c>
      <c r="AI112">
        <v>11181930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ROW(Source!A38)</f>
        <v>38</v>
      </c>
      <c r="B113">
        <v>11181942</v>
      </c>
      <c r="C113">
        <v>11181926</v>
      </c>
      <c r="D113">
        <v>1471034</v>
      </c>
      <c r="E113">
        <v>1</v>
      </c>
      <c r="F113">
        <v>1</v>
      </c>
      <c r="G113">
        <v>1</v>
      </c>
      <c r="H113">
        <v>2</v>
      </c>
      <c r="I113" t="s">
        <v>386</v>
      </c>
      <c r="J113" t="s">
        <v>355</v>
      </c>
      <c r="K113" t="s">
        <v>387</v>
      </c>
      <c r="L113">
        <v>1480</v>
      </c>
      <c r="N113">
        <v>1013</v>
      </c>
      <c r="O113" t="s">
        <v>331</v>
      </c>
      <c r="P113" t="s">
        <v>332</v>
      </c>
      <c r="Q113">
        <v>1</v>
      </c>
      <c r="X113">
        <v>25.6</v>
      </c>
      <c r="Y113">
        <v>0</v>
      </c>
      <c r="Z113">
        <v>4.01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28</v>
      </c>
      <c r="AG113">
        <v>7.68</v>
      </c>
      <c r="AH113">
        <v>2</v>
      </c>
      <c r="AI113">
        <v>11181931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ROW(Source!A38)</f>
        <v>38</v>
      </c>
      <c r="B114">
        <v>11181943</v>
      </c>
      <c r="C114">
        <v>11181926</v>
      </c>
      <c r="D114">
        <v>1471982</v>
      </c>
      <c r="E114">
        <v>1</v>
      </c>
      <c r="F114">
        <v>1</v>
      </c>
      <c r="G114">
        <v>1</v>
      </c>
      <c r="H114">
        <v>2</v>
      </c>
      <c r="I114" t="s">
        <v>337</v>
      </c>
      <c r="J114" t="s">
        <v>338</v>
      </c>
      <c r="K114" t="s">
        <v>339</v>
      </c>
      <c r="L114">
        <v>1480</v>
      </c>
      <c r="N114">
        <v>1013</v>
      </c>
      <c r="O114" t="s">
        <v>331</v>
      </c>
      <c r="P114" t="s">
        <v>332</v>
      </c>
      <c r="Q114">
        <v>1</v>
      </c>
      <c r="X114">
        <v>1.69</v>
      </c>
      <c r="Y114">
        <v>0</v>
      </c>
      <c r="Z114">
        <v>290.01</v>
      </c>
      <c r="AA114">
        <v>104.55</v>
      </c>
      <c r="AB114">
        <v>0</v>
      </c>
      <c r="AC114">
        <v>0</v>
      </c>
      <c r="AD114">
        <v>1</v>
      </c>
      <c r="AE114">
        <v>0</v>
      </c>
      <c r="AF114" t="s">
        <v>28</v>
      </c>
      <c r="AG114">
        <v>0.507</v>
      </c>
      <c r="AH114">
        <v>2</v>
      </c>
      <c r="AI114">
        <v>11181932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ROW(Source!A38)</f>
        <v>38</v>
      </c>
      <c r="B115">
        <v>11181944</v>
      </c>
      <c r="C115">
        <v>11181926</v>
      </c>
      <c r="D115">
        <v>1400083</v>
      </c>
      <c r="E115">
        <v>1</v>
      </c>
      <c r="F115">
        <v>1</v>
      </c>
      <c r="G115">
        <v>1</v>
      </c>
      <c r="H115">
        <v>3</v>
      </c>
      <c r="I115" t="s">
        <v>383</v>
      </c>
      <c r="J115" t="s">
        <v>384</v>
      </c>
      <c r="K115" t="s">
        <v>385</v>
      </c>
      <c r="L115">
        <v>1348</v>
      </c>
      <c r="N115">
        <v>1009</v>
      </c>
      <c r="O115" t="s">
        <v>353</v>
      </c>
      <c r="P115" t="s">
        <v>353</v>
      </c>
      <c r="Q115">
        <v>1000</v>
      </c>
      <c r="X115">
        <v>0.00306</v>
      </c>
      <c r="Y115">
        <v>31075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27</v>
      </c>
      <c r="AG115">
        <v>0</v>
      </c>
      <c r="AH115">
        <v>2</v>
      </c>
      <c r="AI115">
        <v>11181933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ROW(Source!A38)</f>
        <v>38</v>
      </c>
      <c r="B116">
        <v>11181945</v>
      </c>
      <c r="C116">
        <v>11181926</v>
      </c>
      <c r="D116">
        <v>1405109</v>
      </c>
      <c r="E116">
        <v>1</v>
      </c>
      <c r="F116">
        <v>1</v>
      </c>
      <c r="G116">
        <v>1</v>
      </c>
      <c r="H116">
        <v>3</v>
      </c>
      <c r="I116" t="s">
        <v>357</v>
      </c>
      <c r="J116" t="s">
        <v>358</v>
      </c>
      <c r="K116" t="s">
        <v>359</v>
      </c>
      <c r="L116">
        <v>1355</v>
      </c>
      <c r="N116">
        <v>1010</v>
      </c>
      <c r="O116" t="s">
        <v>66</v>
      </c>
      <c r="P116" t="s">
        <v>66</v>
      </c>
      <c r="Q116">
        <v>100</v>
      </c>
      <c r="X116">
        <v>4.08</v>
      </c>
      <c r="Y116">
        <v>206.3</v>
      </c>
      <c r="Z116">
        <v>0</v>
      </c>
      <c r="AA116">
        <v>0</v>
      </c>
      <c r="AB116">
        <v>0</v>
      </c>
      <c r="AC116">
        <v>2</v>
      </c>
      <c r="AD116">
        <v>0</v>
      </c>
      <c r="AE116">
        <v>0</v>
      </c>
      <c r="AF116" t="s">
        <v>27</v>
      </c>
      <c r="AG116">
        <v>0</v>
      </c>
      <c r="AH116">
        <v>2</v>
      </c>
      <c r="AI116">
        <v>11181934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ROW(Source!A38)</f>
        <v>38</v>
      </c>
      <c r="B117">
        <v>11181946</v>
      </c>
      <c r="C117">
        <v>11181926</v>
      </c>
      <c r="D117">
        <v>1444068</v>
      </c>
      <c r="E117">
        <v>1</v>
      </c>
      <c r="F117">
        <v>1</v>
      </c>
      <c r="G117">
        <v>1</v>
      </c>
      <c r="H117">
        <v>3</v>
      </c>
      <c r="I117" t="s">
        <v>360</v>
      </c>
      <c r="J117" t="s">
        <v>361</v>
      </c>
      <c r="K117" t="s">
        <v>362</v>
      </c>
      <c r="L117">
        <v>1355</v>
      </c>
      <c r="N117">
        <v>1010</v>
      </c>
      <c r="O117" t="s">
        <v>66</v>
      </c>
      <c r="P117" t="s">
        <v>66</v>
      </c>
      <c r="Q117">
        <v>100</v>
      </c>
      <c r="X117">
        <v>2.04</v>
      </c>
      <c r="Y117">
        <v>710</v>
      </c>
      <c r="Z117">
        <v>0</v>
      </c>
      <c r="AA117">
        <v>0</v>
      </c>
      <c r="AB117">
        <v>0</v>
      </c>
      <c r="AC117">
        <v>2</v>
      </c>
      <c r="AD117">
        <v>0</v>
      </c>
      <c r="AE117">
        <v>0</v>
      </c>
      <c r="AF117" t="s">
        <v>27</v>
      </c>
      <c r="AG117">
        <v>0</v>
      </c>
      <c r="AH117">
        <v>2</v>
      </c>
      <c r="AI117">
        <v>11181935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ROW(Source!A38)</f>
        <v>38</v>
      </c>
      <c r="B118">
        <v>11181947</v>
      </c>
      <c r="C118">
        <v>11181926</v>
      </c>
      <c r="D118">
        <v>1444217</v>
      </c>
      <c r="E118">
        <v>1</v>
      </c>
      <c r="F118">
        <v>1</v>
      </c>
      <c r="G118">
        <v>1</v>
      </c>
      <c r="H118">
        <v>3</v>
      </c>
      <c r="I118" t="s">
        <v>426</v>
      </c>
      <c r="J118" t="s">
        <v>427</v>
      </c>
      <c r="K118" t="s">
        <v>428</v>
      </c>
      <c r="L118">
        <v>1355</v>
      </c>
      <c r="N118">
        <v>1010</v>
      </c>
      <c r="O118" t="s">
        <v>66</v>
      </c>
      <c r="P118" t="s">
        <v>66</v>
      </c>
      <c r="Q118">
        <v>100</v>
      </c>
      <c r="X118">
        <v>1.02</v>
      </c>
      <c r="Y118">
        <v>1048.05</v>
      </c>
      <c r="Z118">
        <v>0</v>
      </c>
      <c r="AA118">
        <v>0</v>
      </c>
      <c r="AB118">
        <v>0</v>
      </c>
      <c r="AC118">
        <v>2</v>
      </c>
      <c r="AD118">
        <v>0</v>
      </c>
      <c r="AE118">
        <v>0</v>
      </c>
      <c r="AF118" t="s">
        <v>27</v>
      </c>
      <c r="AG118">
        <v>0</v>
      </c>
      <c r="AH118">
        <v>2</v>
      </c>
      <c r="AI118">
        <v>11181936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ROW(Source!A38)</f>
        <v>38</v>
      </c>
      <c r="B119">
        <v>11181948</v>
      </c>
      <c r="C119">
        <v>11181926</v>
      </c>
      <c r="D119">
        <v>1459071</v>
      </c>
      <c r="E119">
        <v>1</v>
      </c>
      <c r="F119">
        <v>1</v>
      </c>
      <c r="G119">
        <v>1</v>
      </c>
      <c r="H119">
        <v>3</v>
      </c>
      <c r="I119" t="s">
        <v>372</v>
      </c>
      <c r="J119" t="s">
        <v>373</v>
      </c>
      <c r="K119" t="s">
        <v>374</v>
      </c>
      <c r="L119">
        <v>1346</v>
      </c>
      <c r="N119">
        <v>1009</v>
      </c>
      <c r="O119" t="s">
        <v>343</v>
      </c>
      <c r="P119" t="s">
        <v>343</v>
      </c>
      <c r="Q119">
        <v>1</v>
      </c>
      <c r="X119">
        <v>0.31</v>
      </c>
      <c r="Y119">
        <v>146.06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27</v>
      </c>
      <c r="AG119">
        <v>0</v>
      </c>
      <c r="AH119">
        <v>2</v>
      </c>
      <c r="AI119">
        <v>11181937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ROW(Source!A39)</f>
        <v>39</v>
      </c>
      <c r="B120">
        <v>11181979</v>
      </c>
      <c r="C120">
        <v>11181949</v>
      </c>
      <c r="D120">
        <v>121651</v>
      </c>
      <c r="E120">
        <v>1</v>
      </c>
      <c r="F120">
        <v>1</v>
      </c>
      <c r="G120">
        <v>1</v>
      </c>
      <c r="H120">
        <v>1</v>
      </c>
      <c r="I120" t="s">
        <v>323</v>
      </c>
      <c r="K120" t="s">
        <v>324</v>
      </c>
      <c r="L120">
        <v>1369</v>
      </c>
      <c r="N120">
        <v>1013</v>
      </c>
      <c r="O120" t="s">
        <v>325</v>
      </c>
      <c r="P120" t="s">
        <v>325</v>
      </c>
      <c r="Q120">
        <v>1</v>
      </c>
      <c r="X120">
        <v>1.21</v>
      </c>
      <c r="Y120">
        <v>0</v>
      </c>
      <c r="Z120">
        <v>0</v>
      </c>
      <c r="AA120">
        <v>0</v>
      </c>
      <c r="AB120">
        <v>51.24</v>
      </c>
      <c r="AC120">
        <v>0</v>
      </c>
      <c r="AD120">
        <v>1</v>
      </c>
      <c r="AE120">
        <v>1</v>
      </c>
      <c r="AF120" t="s">
        <v>28</v>
      </c>
      <c r="AG120">
        <v>0.363</v>
      </c>
      <c r="AH120">
        <v>2</v>
      </c>
      <c r="AI120">
        <v>11181950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ROW(Source!A39)</f>
        <v>39</v>
      </c>
      <c r="B121">
        <v>11181980</v>
      </c>
      <c r="C121">
        <v>11181949</v>
      </c>
      <c r="D121">
        <v>121548</v>
      </c>
      <c r="E121">
        <v>1</v>
      </c>
      <c r="F121">
        <v>1</v>
      </c>
      <c r="G121">
        <v>1</v>
      </c>
      <c r="H121">
        <v>1</v>
      </c>
      <c r="I121" t="s">
        <v>34</v>
      </c>
      <c r="K121" t="s">
        <v>326</v>
      </c>
      <c r="L121">
        <v>608254</v>
      </c>
      <c r="N121">
        <v>1013</v>
      </c>
      <c r="O121" t="s">
        <v>327</v>
      </c>
      <c r="P121" t="s">
        <v>327</v>
      </c>
      <c r="Q121">
        <v>1</v>
      </c>
      <c r="X121">
        <v>1.01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2</v>
      </c>
      <c r="AF121" t="s">
        <v>28</v>
      </c>
      <c r="AG121">
        <v>0.303</v>
      </c>
      <c r="AH121">
        <v>2</v>
      </c>
      <c r="AI121">
        <v>11181951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ROW(Source!A39)</f>
        <v>39</v>
      </c>
      <c r="B122">
        <v>11181981</v>
      </c>
      <c r="C122">
        <v>11181949</v>
      </c>
      <c r="D122">
        <v>1466783</v>
      </c>
      <c r="E122">
        <v>1</v>
      </c>
      <c r="F122">
        <v>1</v>
      </c>
      <c r="G122">
        <v>1</v>
      </c>
      <c r="H122">
        <v>2</v>
      </c>
      <c r="I122" t="s">
        <v>328</v>
      </c>
      <c r="J122" t="s">
        <v>329</v>
      </c>
      <c r="K122" t="s">
        <v>330</v>
      </c>
      <c r="L122">
        <v>1480</v>
      </c>
      <c r="N122">
        <v>1013</v>
      </c>
      <c r="O122" t="s">
        <v>331</v>
      </c>
      <c r="P122" t="s">
        <v>332</v>
      </c>
      <c r="Q122">
        <v>1</v>
      </c>
      <c r="X122">
        <v>0.01</v>
      </c>
      <c r="Y122">
        <v>0</v>
      </c>
      <c r="Z122">
        <v>410.67</v>
      </c>
      <c r="AA122">
        <v>66.28</v>
      </c>
      <c r="AB122">
        <v>0</v>
      </c>
      <c r="AC122">
        <v>0</v>
      </c>
      <c r="AD122">
        <v>1</v>
      </c>
      <c r="AE122">
        <v>0</v>
      </c>
      <c r="AF122" t="s">
        <v>28</v>
      </c>
      <c r="AG122">
        <v>0.003</v>
      </c>
      <c r="AH122">
        <v>2</v>
      </c>
      <c r="AI122">
        <v>11181952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ROW(Source!A39)</f>
        <v>39</v>
      </c>
      <c r="B123">
        <v>11181982</v>
      </c>
      <c r="C123">
        <v>11181949</v>
      </c>
      <c r="D123">
        <v>1467145</v>
      </c>
      <c r="E123">
        <v>1</v>
      </c>
      <c r="F123">
        <v>1</v>
      </c>
      <c r="G123">
        <v>1</v>
      </c>
      <c r="H123">
        <v>2</v>
      </c>
      <c r="I123" t="s">
        <v>423</v>
      </c>
      <c r="J123" t="s">
        <v>424</v>
      </c>
      <c r="K123" t="s">
        <v>425</v>
      </c>
      <c r="L123">
        <v>1368</v>
      </c>
      <c r="N123">
        <v>1011</v>
      </c>
      <c r="O123" t="s">
        <v>336</v>
      </c>
      <c r="P123" t="s">
        <v>336</v>
      </c>
      <c r="Q123">
        <v>1</v>
      </c>
      <c r="X123">
        <v>0.99</v>
      </c>
      <c r="Y123">
        <v>0</v>
      </c>
      <c r="Z123">
        <v>94.34</v>
      </c>
      <c r="AA123">
        <v>56.99</v>
      </c>
      <c r="AB123">
        <v>0</v>
      </c>
      <c r="AC123">
        <v>0</v>
      </c>
      <c r="AD123">
        <v>1</v>
      </c>
      <c r="AE123">
        <v>0</v>
      </c>
      <c r="AF123" t="s">
        <v>28</v>
      </c>
      <c r="AG123">
        <v>0.297</v>
      </c>
      <c r="AH123">
        <v>2</v>
      </c>
      <c r="AI123">
        <v>11181953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ROW(Source!A39)</f>
        <v>39</v>
      </c>
      <c r="B124">
        <v>11181983</v>
      </c>
      <c r="C124">
        <v>11181949</v>
      </c>
      <c r="D124">
        <v>1467385</v>
      </c>
      <c r="E124">
        <v>1</v>
      </c>
      <c r="F124">
        <v>1</v>
      </c>
      <c r="G124">
        <v>1</v>
      </c>
      <c r="H124">
        <v>2</v>
      </c>
      <c r="I124" t="s">
        <v>333</v>
      </c>
      <c r="J124" t="s">
        <v>334</v>
      </c>
      <c r="K124" t="s">
        <v>335</v>
      </c>
      <c r="L124">
        <v>1368</v>
      </c>
      <c r="N124">
        <v>1011</v>
      </c>
      <c r="O124" t="s">
        <v>336</v>
      </c>
      <c r="P124" t="s">
        <v>336</v>
      </c>
      <c r="Q124">
        <v>1</v>
      </c>
      <c r="X124">
        <v>0.02</v>
      </c>
      <c r="Y124">
        <v>0</v>
      </c>
      <c r="Z124">
        <v>15.45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28</v>
      </c>
      <c r="AG124">
        <v>0.006</v>
      </c>
      <c r="AH124">
        <v>2</v>
      </c>
      <c r="AI124">
        <v>11181954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ROW(Source!A39)</f>
        <v>39</v>
      </c>
      <c r="B125">
        <v>11181967</v>
      </c>
      <c r="C125">
        <v>11181949</v>
      </c>
      <c r="D125">
        <v>1471982</v>
      </c>
      <c r="E125">
        <v>1</v>
      </c>
      <c r="F125">
        <v>1</v>
      </c>
      <c r="G125">
        <v>1</v>
      </c>
      <c r="H125">
        <v>2</v>
      </c>
      <c r="I125" t="s">
        <v>337</v>
      </c>
      <c r="J125" t="s">
        <v>338</v>
      </c>
      <c r="K125" t="s">
        <v>339</v>
      </c>
      <c r="L125">
        <v>1480</v>
      </c>
      <c r="N125">
        <v>1013</v>
      </c>
      <c r="O125" t="s">
        <v>331</v>
      </c>
      <c r="P125" t="s">
        <v>332</v>
      </c>
      <c r="Q125">
        <v>1</v>
      </c>
      <c r="X125">
        <v>0.01</v>
      </c>
      <c r="Y125">
        <v>0</v>
      </c>
      <c r="Z125">
        <v>290.01</v>
      </c>
      <c r="AA125">
        <v>104.55</v>
      </c>
      <c r="AB125">
        <v>0</v>
      </c>
      <c r="AC125">
        <v>0</v>
      </c>
      <c r="AD125">
        <v>1</v>
      </c>
      <c r="AE125">
        <v>0</v>
      </c>
      <c r="AF125" t="s">
        <v>28</v>
      </c>
      <c r="AG125">
        <v>0.003</v>
      </c>
      <c r="AH125">
        <v>2</v>
      </c>
      <c r="AI125">
        <v>11181955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ROW(Source!A39)</f>
        <v>39</v>
      </c>
      <c r="B126">
        <v>11181968</v>
      </c>
      <c r="C126">
        <v>11181949</v>
      </c>
      <c r="D126">
        <v>1400331</v>
      </c>
      <c r="E126">
        <v>1</v>
      </c>
      <c r="F126">
        <v>1</v>
      </c>
      <c r="G126">
        <v>1</v>
      </c>
      <c r="H126">
        <v>3</v>
      </c>
      <c r="I126" t="s">
        <v>417</v>
      </c>
      <c r="J126" t="s">
        <v>418</v>
      </c>
      <c r="K126" t="s">
        <v>419</v>
      </c>
      <c r="L126">
        <v>1348</v>
      </c>
      <c r="N126">
        <v>1009</v>
      </c>
      <c r="O126" t="s">
        <v>353</v>
      </c>
      <c r="P126" t="s">
        <v>353</v>
      </c>
      <c r="Q126">
        <v>1000</v>
      </c>
      <c r="X126">
        <v>0.00016</v>
      </c>
      <c r="Y126">
        <v>2861.52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27</v>
      </c>
      <c r="AG126">
        <v>0</v>
      </c>
      <c r="AH126">
        <v>2</v>
      </c>
      <c r="AI126">
        <v>11181956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ROW(Source!A39)</f>
        <v>39</v>
      </c>
      <c r="B127">
        <v>11181969</v>
      </c>
      <c r="C127">
        <v>11181949</v>
      </c>
      <c r="D127">
        <v>1401022</v>
      </c>
      <c r="E127">
        <v>1</v>
      </c>
      <c r="F127">
        <v>1</v>
      </c>
      <c r="G127">
        <v>1</v>
      </c>
      <c r="H127">
        <v>3</v>
      </c>
      <c r="I127" t="s">
        <v>429</v>
      </c>
      <c r="J127" t="s">
        <v>430</v>
      </c>
      <c r="K127" t="s">
        <v>431</v>
      </c>
      <c r="L127">
        <v>1348</v>
      </c>
      <c r="N127">
        <v>1009</v>
      </c>
      <c r="O127" t="s">
        <v>353</v>
      </c>
      <c r="P127" t="s">
        <v>353</v>
      </c>
      <c r="Q127">
        <v>1000</v>
      </c>
      <c r="X127">
        <v>0.0005</v>
      </c>
      <c r="Y127">
        <v>248802.84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27</v>
      </c>
      <c r="AG127">
        <v>0</v>
      </c>
      <c r="AH127">
        <v>2</v>
      </c>
      <c r="AI127">
        <v>11181957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ROW(Source!A39)</f>
        <v>39</v>
      </c>
      <c r="B128">
        <v>11181970</v>
      </c>
      <c r="C128">
        <v>11181949</v>
      </c>
      <c r="D128">
        <v>1402641</v>
      </c>
      <c r="E128">
        <v>1</v>
      </c>
      <c r="F128">
        <v>1</v>
      </c>
      <c r="G128">
        <v>1</v>
      </c>
      <c r="H128">
        <v>3</v>
      </c>
      <c r="I128" t="s">
        <v>432</v>
      </c>
      <c r="J128" t="s">
        <v>433</v>
      </c>
      <c r="K128" t="s">
        <v>434</v>
      </c>
      <c r="L128">
        <v>1348</v>
      </c>
      <c r="N128">
        <v>1009</v>
      </c>
      <c r="O128" t="s">
        <v>353</v>
      </c>
      <c r="P128" t="s">
        <v>353</v>
      </c>
      <c r="Q128">
        <v>1000</v>
      </c>
      <c r="X128">
        <v>0.00026</v>
      </c>
      <c r="Y128">
        <v>18645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27</v>
      </c>
      <c r="AG128">
        <v>0</v>
      </c>
      <c r="AH128">
        <v>2</v>
      </c>
      <c r="AI128">
        <v>11181958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ROW(Source!A39)</f>
        <v>39</v>
      </c>
      <c r="B129">
        <v>11181971</v>
      </c>
      <c r="C129">
        <v>11181949</v>
      </c>
      <c r="D129">
        <v>1404070</v>
      </c>
      <c r="E129">
        <v>1</v>
      </c>
      <c r="F129">
        <v>1</v>
      </c>
      <c r="G129">
        <v>1</v>
      </c>
      <c r="H129">
        <v>3</v>
      </c>
      <c r="I129" t="s">
        <v>435</v>
      </c>
      <c r="J129" t="s">
        <v>436</v>
      </c>
      <c r="K129" t="s">
        <v>437</v>
      </c>
      <c r="L129">
        <v>1348</v>
      </c>
      <c r="N129">
        <v>1009</v>
      </c>
      <c r="O129" t="s">
        <v>353</v>
      </c>
      <c r="P129" t="s">
        <v>353</v>
      </c>
      <c r="Q129">
        <v>1000</v>
      </c>
      <c r="X129">
        <v>4E-05</v>
      </c>
      <c r="Y129">
        <v>15000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27</v>
      </c>
      <c r="AG129">
        <v>0</v>
      </c>
      <c r="AH129">
        <v>2</v>
      </c>
      <c r="AI129">
        <v>11181959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ROW(Source!A39)</f>
        <v>39</v>
      </c>
      <c r="B130">
        <v>11181972</v>
      </c>
      <c r="C130">
        <v>11181949</v>
      </c>
      <c r="D130">
        <v>1404368</v>
      </c>
      <c r="E130">
        <v>1</v>
      </c>
      <c r="F130">
        <v>1</v>
      </c>
      <c r="G130">
        <v>1</v>
      </c>
      <c r="H130">
        <v>3</v>
      </c>
      <c r="I130" t="s">
        <v>340</v>
      </c>
      <c r="J130" t="s">
        <v>341</v>
      </c>
      <c r="K130" t="s">
        <v>342</v>
      </c>
      <c r="L130">
        <v>1346</v>
      </c>
      <c r="N130">
        <v>1009</v>
      </c>
      <c r="O130" t="s">
        <v>343</v>
      </c>
      <c r="P130" t="s">
        <v>343</v>
      </c>
      <c r="Q130">
        <v>1</v>
      </c>
      <c r="X130">
        <v>0.012</v>
      </c>
      <c r="Y130">
        <v>40.04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 t="s">
        <v>27</v>
      </c>
      <c r="AG130">
        <v>0</v>
      </c>
      <c r="AH130">
        <v>2</v>
      </c>
      <c r="AI130">
        <v>11181960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ROW(Source!A39)</f>
        <v>39</v>
      </c>
      <c r="B131">
        <v>11181973</v>
      </c>
      <c r="C131">
        <v>11181949</v>
      </c>
      <c r="D131">
        <v>1404489</v>
      </c>
      <c r="E131">
        <v>1</v>
      </c>
      <c r="F131">
        <v>1</v>
      </c>
      <c r="G131">
        <v>1</v>
      </c>
      <c r="H131">
        <v>3</v>
      </c>
      <c r="I131" t="s">
        <v>344</v>
      </c>
      <c r="J131" t="s">
        <v>345</v>
      </c>
      <c r="K131" t="s">
        <v>346</v>
      </c>
      <c r="L131">
        <v>1346</v>
      </c>
      <c r="N131">
        <v>1009</v>
      </c>
      <c r="O131" t="s">
        <v>343</v>
      </c>
      <c r="P131" t="s">
        <v>343</v>
      </c>
      <c r="Q131">
        <v>1</v>
      </c>
      <c r="X131">
        <v>0.1</v>
      </c>
      <c r="Y131">
        <v>22.6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27</v>
      </c>
      <c r="AG131">
        <v>0</v>
      </c>
      <c r="AH131">
        <v>2</v>
      </c>
      <c r="AI131">
        <v>11181961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ROW(Source!A39)</f>
        <v>39</v>
      </c>
      <c r="B132">
        <v>11181974</v>
      </c>
      <c r="C132">
        <v>11181949</v>
      </c>
      <c r="D132">
        <v>1405496</v>
      </c>
      <c r="E132">
        <v>1</v>
      </c>
      <c r="F132">
        <v>1</v>
      </c>
      <c r="G132">
        <v>1</v>
      </c>
      <c r="H132">
        <v>3</v>
      </c>
      <c r="I132" t="s">
        <v>438</v>
      </c>
      <c r="J132" t="s">
        <v>439</v>
      </c>
      <c r="K132" t="s">
        <v>440</v>
      </c>
      <c r="L132">
        <v>1346</v>
      </c>
      <c r="N132">
        <v>1009</v>
      </c>
      <c r="O132" t="s">
        <v>343</v>
      </c>
      <c r="P132" t="s">
        <v>343</v>
      </c>
      <c r="Q132">
        <v>1</v>
      </c>
      <c r="X132">
        <v>0.01</v>
      </c>
      <c r="Y132">
        <v>0</v>
      </c>
      <c r="Z132">
        <v>0</v>
      </c>
      <c r="AA132">
        <v>0</v>
      </c>
      <c r="AB132">
        <v>0</v>
      </c>
      <c r="AC132">
        <v>2</v>
      </c>
      <c r="AD132">
        <v>0</v>
      </c>
      <c r="AE132">
        <v>0</v>
      </c>
      <c r="AF132" t="s">
        <v>27</v>
      </c>
      <c r="AG132">
        <v>0</v>
      </c>
      <c r="AH132">
        <v>2</v>
      </c>
      <c r="AI132">
        <v>11181962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ROW(Source!A39)</f>
        <v>39</v>
      </c>
      <c r="B133">
        <v>11181975</v>
      </c>
      <c r="C133">
        <v>11181949</v>
      </c>
      <c r="D133">
        <v>1444217</v>
      </c>
      <c r="E133">
        <v>1</v>
      </c>
      <c r="F133">
        <v>1</v>
      </c>
      <c r="G133">
        <v>1</v>
      </c>
      <c r="H133">
        <v>3</v>
      </c>
      <c r="I133" t="s">
        <v>426</v>
      </c>
      <c r="J133" t="s">
        <v>427</v>
      </c>
      <c r="K133" t="s">
        <v>428</v>
      </c>
      <c r="L133">
        <v>1355</v>
      </c>
      <c r="N133">
        <v>1010</v>
      </c>
      <c r="O133" t="s">
        <v>66</v>
      </c>
      <c r="P133" t="s">
        <v>66</v>
      </c>
      <c r="Q133">
        <v>100</v>
      </c>
      <c r="X133">
        <v>0.01</v>
      </c>
      <c r="Y133">
        <v>1048.05</v>
      </c>
      <c r="Z133">
        <v>0</v>
      </c>
      <c r="AA133">
        <v>0</v>
      </c>
      <c r="AB133">
        <v>0</v>
      </c>
      <c r="AC133">
        <v>2</v>
      </c>
      <c r="AD133">
        <v>0</v>
      </c>
      <c r="AE133">
        <v>0</v>
      </c>
      <c r="AF133" t="s">
        <v>27</v>
      </c>
      <c r="AG133">
        <v>0</v>
      </c>
      <c r="AH133">
        <v>2</v>
      </c>
      <c r="AI133">
        <v>11181963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ROW(Source!A39)</f>
        <v>39</v>
      </c>
      <c r="B134">
        <v>11181976</v>
      </c>
      <c r="C134">
        <v>11181949</v>
      </c>
      <c r="D134">
        <v>1444281</v>
      </c>
      <c r="E134">
        <v>1</v>
      </c>
      <c r="F134">
        <v>1</v>
      </c>
      <c r="G134">
        <v>1</v>
      </c>
      <c r="H134">
        <v>3</v>
      </c>
      <c r="I134" t="s">
        <v>366</v>
      </c>
      <c r="J134" t="s">
        <v>367</v>
      </c>
      <c r="K134" t="s">
        <v>368</v>
      </c>
      <c r="L134">
        <v>1346</v>
      </c>
      <c r="N134">
        <v>1009</v>
      </c>
      <c r="O134" t="s">
        <v>343</v>
      </c>
      <c r="P134" t="s">
        <v>343</v>
      </c>
      <c r="Q134">
        <v>1</v>
      </c>
      <c r="X134">
        <v>0.01</v>
      </c>
      <c r="Y134">
        <v>35.7</v>
      </c>
      <c r="Z134">
        <v>0</v>
      </c>
      <c r="AA134">
        <v>0</v>
      </c>
      <c r="AB134">
        <v>0</v>
      </c>
      <c r="AC134">
        <v>2</v>
      </c>
      <c r="AD134">
        <v>0</v>
      </c>
      <c r="AE134">
        <v>0</v>
      </c>
      <c r="AF134" t="s">
        <v>27</v>
      </c>
      <c r="AG134">
        <v>0</v>
      </c>
      <c r="AH134">
        <v>2</v>
      </c>
      <c r="AI134">
        <v>11181964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ROW(Source!A39)</f>
        <v>39</v>
      </c>
      <c r="B135">
        <v>11181977</v>
      </c>
      <c r="C135">
        <v>11181949</v>
      </c>
      <c r="D135">
        <v>1444300</v>
      </c>
      <c r="E135">
        <v>1</v>
      </c>
      <c r="F135">
        <v>1</v>
      </c>
      <c r="G135">
        <v>1</v>
      </c>
      <c r="H135">
        <v>3</v>
      </c>
      <c r="I135" t="s">
        <v>441</v>
      </c>
      <c r="J135" t="s">
        <v>442</v>
      </c>
      <c r="K135" t="s">
        <v>443</v>
      </c>
      <c r="L135">
        <v>1354</v>
      </c>
      <c r="N135">
        <v>1010</v>
      </c>
      <c r="O135" t="s">
        <v>24</v>
      </c>
      <c r="P135" t="s">
        <v>24</v>
      </c>
      <c r="Q135">
        <v>1</v>
      </c>
      <c r="X135">
        <v>10.2</v>
      </c>
      <c r="Y135">
        <v>3.97</v>
      </c>
      <c r="Z135">
        <v>0</v>
      </c>
      <c r="AA135">
        <v>0</v>
      </c>
      <c r="AB135">
        <v>0</v>
      </c>
      <c r="AC135">
        <v>2</v>
      </c>
      <c r="AD135">
        <v>0</v>
      </c>
      <c r="AE135">
        <v>0</v>
      </c>
      <c r="AF135" t="s">
        <v>27</v>
      </c>
      <c r="AG135">
        <v>0</v>
      </c>
      <c r="AH135">
        <v>2</v>
      </c>
      <c r="AI135">
        <v>11181965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ROW(Source!A39)</f>
        <v>39</v>
      </c>
      <c r="B136">
        <v>11181978</v>
      </c>
      <c r="C136">
        <v>11181949</v>
      </c>
      <c r="D136">
        <v>1459071</v>
      </c>
      <c r="E136">
        <v>1</v>
      </c>
      <c r="F136">
        <v>1</v>
      </c>
      <c r="G136">
        <v>1</v>
      </c>
      <c r="H136">
        <v>3</v>
      </c>
      <c r="I136" t="s">
        <v>372</v>
      </c>
      <c r="J136" t="s">
        <v>373</v>
      </c>
      <c r="K136" t="s">
        <v>374</v>
      </c>
      <c r="L136">
        <v>1346</v>
      </c>
      <c r="N136">
        <v>1009</v>
      </c>
      <c r="O136" t="s">
        <v>343</v>
      </c>
      <c r="P136" t="s">
        <v>343</v>
      </c>
      <c r="Q136">
        <v>1</v>
      </c>
      <c r="X136">
        <v>0.01</v>
      </c>
      <c r="Y136">
        <v>146.06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27</v>
      </c>
      <c r="AG136">
        <v>0</v>
      </c>
      <c r="AH136">
        <v>2</v>
      </c>
      <c r="AI136">
        <v>11181966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ROW(Source!A63)</f>
        <v>63</v>
      </c>
      <c r="B137">
        <v>11181994</v>
      </c>
      <c r="C137">
        <v>11181984</v>
      </c>
      <c r="D137">
        <v>121651</v>
      </c>
      <c r="E137">
        <v>1</v>
      </c>
      <c r="F137">
        <v>1</v>
      </c>
      <c r="G137">
        <v>1</v>
      </c>
      <c r="H137">
        <v>1</v>
      </c>
      <c r="I137" t="s">
        <v>323</v>
      </c>
      <c r="K137" t="s">
        <v>324</v>
      </c>
      <c r="L137">
        <v>1369</v>
      </c>
      <c r="N137">
        <v>1013</v>
      </c>
      <c r="O137" t="s">
        <v>325</v>
      </c>
      <c r="P137" t="s">
        <v>325</v>
      </c>
      <c r="Q137">
        <v>1</v>
      </c>
      <c r="X137">
        <v>3.49</v>
      </c>
      <c r="Y137">
        <v>0</v>
      </c>
      <c r="Z137">
        <v>0</v>
      </c>
      <c r="AA137">
        <v>0</v>
      </c>
      <c r="AB137">
        <v>51.24</v>
      </c>
      <c r="AC137">
        <v>0</v>
      </c>
      <c r="AD137">
        <v>1</v>
      </c>
      <c r="AE137">
        <v>1</v>
      </c>
      <c r="AF137" t="s">
        <v>126</v>
      </c>
      <c r="AG137">
        <v>4.188</v>
      </c>
      <c r="AH137">
        <v>2</v>
      </c>
      <c r="AI137">
        <v>11181985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ROW(Source!A63)</f>
        <v>63</v>
      </c>
      <c r="B138">
        <v>11181995</v>
      </c>
      <c r="C138">
        <v>11181984</v>
      </c>
      <c r="D138">
        <v>121548</v>
      </c>
      <c r="E138">
        <v>1</v>
      </c>
      <c r="F138">
        <v>1</v>
      </c>
      <c r="G138">
        <v>1</v>
      </c>
      <c r="H138">
        <v>1</v>
      </c>
      <c r="I138" t="s">
        <v>34</v>
      </c>
      <c r="K138" t="s">
        <v>326</v>
      </c>
      <c r="L138">
        <v>608254</v>
      </c>
      <c r="N138">
        <v>1013</v>
      </c>
      <c r="O138" t="s">
        <v>327</v>
      </c>
      <c r="P138" t="s">
        <v>327</v>
      </c>
      <c r="Q138">
        <v>1</v>
      </c>
      <c r="X138">
        <v>0.66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2</v>
      </c>
      <c r="AF138" t="s">
        <v>126</v>
      </c>
      <c r="AG138">
        <v>0.792</v>
      </c>
      <c r="AH138">
        <v>2</v>
      </c>
      <c r="AI138">
        <v>11181986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ROW(Source!A63)</f>
        <v>63</v>
      </c>
      <c r="B139">
        <v>11181996</v>
      </c>
      <c r="C139">
        <v>11181984</v>
      </c>
      <c r="D139">
        <v>1466783</v>
      </c>
      <c r="E139">
        <v>1</v>
      </c>
      <c r="F139">
        <v>1</v>
      </c>
      <c r="G139">
        <v>1</v>
      </c>
      <c r="H139">
        <v>2</v>
      </c>
      <c r="I139" t="s">
        <v>328</v>
      </c>
      <c r="J139" t="s">
        <v>329</v>
      </c>
      <c r="K139" t="s">
        <v>330</v>
      </c>
      <c r="L139">
        <v>1480</v>
      </c>
      <c r="N139">
        <v>1013</v>
      </c>
      <c r="O139" t="s">
        <v>331</v>
      </c>
      <c r="P139" t="s">
        <v>332</v>
      </c>
      <c r="Q139">
        <v>1</v>
      </c>
      <c r="X139">
        <v>0.33</v>
      </c>
      <c r="Y139">
        <v>0</v>
      </c>
      <c r="Z139">
        <v>410.67</v>
      </c>
      <c r="AA139">
        <v>66.28</v>
      </c>
      <c r="AB139">
        <v>0</v>
      </c>
      <c r="AC139">
        <v>0</v>
      </c>
      <c r="AD139">
        <v>1</v>
      </c>
      <c r="AE139">
        <v>0</v>
      </c>
      <c r="AF139" t="s">
        <v>126</v>
      </c>
      <c r="AG139">
        <v>0.396</v>
      </c>
      <c r="AH139">
        <v>2</v>
      </c>
      <c r="AI139">
        <v>11181987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ROW(Source!A63)</f>
        <v>63</v>
      </c>
      <c r="B140">
        <v>11181997</v>
      </c>
      <c r="C140">
        <v>11181984</v>
      </c>
      <c r="D140">
        <v>1467385</v>
      </c>
      <c r="E140">
        <v>1</v>
      </c>
      <c r="F140">
        <v>1</v>
      </c>
      <c r="G140">
        <v>1</v>
      </c>
      <c r="H140">
        <v>2</v>
      </c>
      <c r="I140" t="s">
        <v>333</v>
      </c>
      <c r="J140" t="s">
        <v>334</v>
      </c>
      <c r="K140" t="s">
        <v>335</v>
      </c>
      <c r="L140">
        <v>1368</v>
      </c>
      <c r="N140">
        <v>1011</v>
      </c>
      <c r="O140" t="s">
        <v>336</v>
      </c>
      <c r="P140" t="s">
        <v>336</v>
      </c>
      <c r="Q140">
        <v>1</v>
      </c>
      <c r="X140">
        <v>1.29</v>
      </c>
      <c r="Y140">
        <v>0</v>
      </c>
      <c r="Z140">
        <v>15.45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126</v>
      </c>
      <c r="AG140">
        <v>1.548</v>
      </c>
      <c r="AH140">
        <v>2</v>
      </c>
      <c r="AI140">
        <v>11181988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ROW(Source!A63)</f>
        <v>63</v>
      </c>
      <c r="B141">
        <v>11181998</v>
      </c>
      <c r="C141">
        <v>11181984</v>
      </c>
      <c r="D141">
        <v>1471982</v>
      </c>
      <c r="E141">
        <v>1</v>
      </c>
      <c r="F141">
        <v>1</v>
      </c>
      <c r="G141">
        <v>1</v>
      </c>
      <c r="H141">
        <v>2</v>
      </c>
      <c r="I141" t="s">
        <v>337</v>
      </c>
      <c r="J141" t="s">
        <v>338</v>
      </c>
      <c r="K141" t="s">
        <v>339</v>
      </c>
      <c r="L141">
        <v>1480</v>
      </c>
      <c r="N141">
        <v>1013</v>
      </c>
      <c r="O141" t="s">
        <v>331</v>
      </c>
      <c r="P141" t="s">
        <v>332</v>
      </c>
      <c r="Q141">
        <v>1</v>
      </c>
      <c r="X141">
        <v>0.33</v>
      </c>
      <c r="Y141">
        <v>0</v>
      </c>
      <c r="Z141">
        <v>290.01</v>
      </c>
      <c r="AA141">
        <v>104.55</v>
      </c>
      <c r="AB141">
        <v>0</v>
      </c>
      <c r="AC141">
        <v>0</v>
      </c>
      <c r="AD141">
        <v>1</v>
      </c>
      <c r="AE141">
        <v>0</v>
      </c>
      <c r="AF141" t="s">
        <v>126</v>
      </c>
      <c r="AG141">
        <v>0.396</v>
      </c>
      <c r="AH141">
        <v>2</v>
      </c>
      <c r="AI141">
        <v>11181989</v>
      </c>
      <c r="AJ141">
        <v>141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ROW(Source!A63)</f>
        <v>63</v>
      </c>
      <c r="B142">
        <v>11181999</v>
      </c>
      <c r="C142">
        <v>11181984</v>
      </c>
      <c r="D142">
        <v>1404368</v>
      </c>
      <c r="E142">
        <v>1</v>
      </c>
      <c r="F142">
        <v>1</v>
      </c>
      <c r="G142">
        <v>1</v>
      </c>
      <c r="H142">
        <v>3</v>
      </c>
      <c r="I142" t="s">
        <v>340</v>
      </c>
      <c r="J142" t="s">
        <v>341</v>
      </c>
      <c r="K142" t="s">
        <v>342</v>
      </c>
      <c r="L142">
        <v>1346</v>
      </c>
      <c r="N142">
        <v>1009</v>
      </c>
      <c r="O142" t="s">
        <v>343</v>
      </c>
      <c r="P142" t="s">
        <v>343</v>
      </c>
      <c r="Q142">
        <v>1</v>
      </c>
      <c r="X142">
        <v>0.25</v>
      </c>
      <c r="Y142">
        <v>40.04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G142">
        <v>0.25</v>
      </c>
      <c r="AH142">
        <v>2</v>
      </c>
      <c r="AI142">
        <v>11181990</v>
      </c>
      <c r="AJ142">
        <v>142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ROW(Source!A63)</f>
        <v>63</v>
      </c>
      <c r="B143">
        <v>11182000</v>
      </c>
      <c r="C143">
        <v>11181984</v>
      </c>
      <c r="D143">
        <v>1404489</v>
      </c>
      <c r="E143">
        <v>1</v>
      </c>
      <c r="F143">
        <v>1</v>
      </c>
      <c r="G143">
        <v>1</v>
      </c>
      <c r="H143">
        <v>3</v>
      </c>
      <c r="I143" t="s">
        <v>344</v>
      </c>
      <c r="J143" t="s">
        <v>345</v>
      </c>
      <c r="K143" t="s">
        <v>346</v>
      </c>
      <c r="L143">
        <v>1346</v>
      </c>
      <c r="N143">
        <v>1009</v>
      </c>
      <c r="O143" t="s">
        <v>343</v>
      </c>
      <c r="P143" t="s">
        <v>343</v>
      </c>
      <c r="Q143">
        <v>1</v>
      </c>
      <c r="X143">
        <v>0.26</v>
      </c>
      <c r="Y143">
        <v>22.6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G143">
        <v>0.26</v>
      </c>
      <c r="AH143">
        <v>2</v>
      </c>
      <c r="AI143">
        <v>11181991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ROW(Source!A63)</f>
        <v>63</v>
      </c>
      <c r="B144">
        <v>11182001</v>
      </c>
      <c r="C144">
        <v>11181984</v>
      </c>
      <c r="D144">
        <v>1405803</v>
      </c>
      <c r="E144">
        <v>1</v>
      </c>
      <c r="F144">
        <v>1</v>
      </c>
      <c r="G144">
        <v>1</v>
      </c>
      <c r="H144">
        <v>3</v>
      </c>
      <c r="I144" t="s">
        <v>347</v>
      </c>
      <c r="J144" t="s">
        <v>348</v>
      </c>
      <c r="K144" t="s">
        <v>349</v>
      </c>
      <c r="L144">
        <v>1346</v>
      </c>
      <c r="N144">
        <v>1009</v>
      </c>
      <c r="O144" t="s">
        <v>343</v>
      </c>
      <c r="P144" t="s">
        <v>343</v>
      </c>
      <c r="Q144">
        <v>1</v>
      </c>
      <c r="X144">
        <v>0.05</v>
      </c>
      <c r="Y144">
        <v>41.07</v>
      </c>
      <c r="Z144">
        <v>0</v>
      </c>
      <c r="AA144">
        <v>0</v>
      </c>
      <c r="AB144">
        <v>0</v>
      </c>
      <c r="AC144">
        <v>2</v>
      </c>
      <c r="AD144">
        <v>0</v>
      </c>
      <c r="AE144">
        <v>0</v>
      </c>
      <c r="AG144">
        <v>0.05</v>
      </c>
      <c r="AH144">
        <v>2</v>
      </c>
      <c r="AI144">
        <v>11181992</v>
      </c>
      <c r="AJ144">
        <v>144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ROW(Source!A63)</f>
        <v>63</v>
      </c>
      <c r="B145">
        <v>11182002</v>
      </c>
      <c r="C145">
        <v>11181984</v>
      </c>
      <c r="D145">
        <v>1423458</v>
      </c>
      <c r="E145">
        <v>1</v>
      </c>
      <c r="F145">
        <v>1</v>
      </c>
      <c r="G145">
        <v>1</v>
      </c>
      <c r="H145">
        <v>3</v>
      </c>
      <c r="I145" t="s">
        <v>350</v>
      </c>
      <c r="J145" t="s">
        <v>351</v>
      </c>
      <c r="K145" t="s">
        <v>352</v>
      </c>
      <c r="L145">
        <v>1348</v>
      </c>
      <c r="N145">
        <v>1009</v>
      </c>
      <c r="O145" t="s">
        <v>353</v>
      </c>
      <c r="P145" t="s">
        <v>353</v>
      </c>
      <c r="Q145">
        <v>1000</v>
      </c>
      <c r="X145">
        <v>0.03</v>
      </c>
      <c r="Y145">
        <v>18175.85</v>
      </c>
      <c r="Z145">
        <v>0</v>
      </c>
      <c r="AA145">
        <v>0</v>
      </c>
      <c r="AB145">
        <v>0</v>
      </c>
      <c r="AC145">
        <v>2</v>
      </c>
      <c r="AD145">
        <v>0</v>
      </c>
      <c r="AE145">
        <v>0</v>
      </c>
      <c r="AG145">
        <v>0.03</v>
      </c>
      <c r="AH145">
        <v>2</v>
      </c>
      <c r="AI145">
        <v>11181993</v>
      </c>
      <c r="AJ145">
        <v>145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ROW(Source!A64)</f>
        <v>64</v>
      </c>
      <c r="B146">
        <v>11182017</v>
      </c>
      <c r="C146">
        <v>11182003</v>
      </c>
      <c r="D146">
        <v>121651</v>
      </c>
      <c r="E146">
        <v>1</v>
      </c>
      <c r="F146">
        <v>1</v>
      </c>
      <c r="G146">
        <v>1</v>
      </c>
      <c r="H146">
        <v>1</v>
      </c>
      <c r="I146" t="s">
        <v>323</v>
      </c>
      <c r="K146" t="s">
        <v>324</v>
      </c>
      <c r="L146">
        <v>1369</v>
      </c>
      <c r="N146">
        <v>1013</v>
      </c>
      <c r="O146" t="s">
        <v>325</v>
      </c>
      <c r="P146" t="s">
        <v>325</v>
      </c>
      <c r="Q146">
        <v>1</v>
      </c>
      <c r="X146">
        <v>3.36</v>
      </c>
      <c r="Y146">
        <v>0</v>
      </c>
      <c r="Z146">
        <v>0</v>
      </c>
      <c r="AA146">
        <v>0</v>
      </c>
      <c r="AB146">
        <v>51.24</v>
      </c>
      <c r="AC146">
        <v>0</v>
      </c>
      <c r="AD146">
        <v>1</v>
      </c>
      <c r="AE146">
        <v>1</v>
      </c>
      <c r="AF146" t="s">
        <v>126</v>
      </c>
      <c r="AG146">
        <v>4.032</v>
      </c>
      <c r="AH146">
        <v>2</v>
      </c>
      <c r="AI146">
        <v>11182004</v>
      </c>
      <c r="AJ146">
        <v>146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ROW(Source!A64)</f>
        <v>64</v>
      </c>
      <c r="B147">
        <v>11182018</v>
      </c>
      <c r="C147">
        <v>11182003</v>
      </c>
      <c r="D147">
        <v>121548</v>
      </c>
      <c r="E147">
        <v>1</v>
      </c>
      <c r="F147">
        <v>1</v>
      </c>
      <c r="G147">
        <v>1</v>
      </c>
      <c r="H147">
        <v>1</v>
      </c>
      <c r="I147" t="s">
        <v>34</v>
      </c>
      <c r="K147" t="s">
        <v>326</v>
      </c>
      <c r="L147">
        <v>608254</v>
      </c>
      <c r="N147">
        <v>1013</v>
      </c>
      <c r="O147" t="s">
        <v>327</v>
      </c>
      <c r="P147" t="s">
        <v>327</v>
      </c>
      <c r="Q147">
        <v>1</v>
      </c>
      <c r="X147">
        <v>0.02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2</v>
      </c>
      <c r="AF147" t="s">
        <v>126</v>
      </c>
      <c r="AG147">
        <v>0.024</v>
      </c>
      <c r="AH147">
        <v>2</v>
      </c>
      <c r="AI147">
        <v>11182005</v>
      </c>
      <c r="AJ147">
        <v>147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ROW(Source!A64)</f>
        <v>64</v>
      </c>
      <c r="B148">
        <v>11182019</v>
      </c>
      <c r="C148">
        <v>11182003</v>
      </c>
      <c r="D148">
        <v>1466783</v>
      </c>
      <c r="E148">
        <v>1</v>
      </c>
      <c r="F148">
        <v>1</v>
      </c>
      <c r="G148">
        <v>1</v>
      </c>
      <c r="H148">
        <v>2</v>
      </c>
      <c r="I148" t="s">
        <v>328</v>
      </c>
      <c r="J148" t="s">
        <v>329</v>
      </c>
      <c r="K148" t="s">
        <v>330</v>
      </c>
      <c r="L148">
        <v>1480</v>
      </c>
      <c r="N148">
        <v>1013</v>
      </c>
      <c r="O148" t="s">
        <v>331</v>
      </c>
      <c r="P148" t="s">
        <v>332</v>
      </c>
      <c r="Q148">
        <v>1</v>
      </c>
      <c r="X148">
        <v>0.01</v>
      </c>
      <c r="Y148">
        <v>0</v>
      </c>
      <c r="Z148">
        <v>410.67</v>
      </c>
      <c r="AA148">
        <v>66.28</v>
      </c>
      <c r="AB148">
        <v>0</v>
      </c>
      <c r="AC148">
        <v>0</v>
      </c>
      <c r="AD148">
        <v>1</v>
      </c>
      <c r="AE148">
        <v>0</v>
      </c>
      <c r="AF148" t="s">
        <v>126</v>
      </c>
      <c r="AG148">
        <v>0.012</v>
      </c>
      <c r="AH148">
        <v>2</v>
      </c>
      <c r="AI148">
        <v>11182006</v>
      </c>
      <c r="AJ148">
        <v>148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ROW(Source!A64)</f>
        <v>64</v>
      </c>
      <c r="B149">
        <v>11182020</v>
      </c>
      <c r="C149">
        <v>11182003</v>
      </c>
      <c r="D149">
        <v>1471190</v>
      </c>
      <c r="E149">
        <v>1</v>
      </c>
      <c r="F149">
        <v>1</v>
      </c>
      <c r="G149">
        <v>1</v>
      </c>
      <c r="H149">
        <v>2</v>
      </c>
      <c r="I149" t="s">
        <v>354</v>
      </c>
      <c r="J149" t="s">
        <v>355</v>
      </c>
      <c r="K149" t="s">
        <v>356</v>
      </c>
      <c r="L149">
        <v>1368</v>
      </c>
      <c r="N149">
        <v>1011</v>
      </c>
      <c r="O149" t="s">
        <v>336</v>
      </c>
      <c r="P149" t="s">
        <v>336</v>
      </c>
      <c r="Q149">
        <v>1</v>
      </c>
      <c r="X149">
        <v>0.51</v>
      </c>
      <c r="Y149">
        <v>0</v>
      </c>
      <c r="Z149">
        <v>5</v>
      </c>
      <c r="AA149">
        <v>0</v>
      </c>
      <c r="AB149">
        <v>0</v>
      </c>
      <c r="AC149">
        <v>0</v>
      </c>
      <c r="AD149">
        <v>1</v>
      </c>
      <c r="AE149">
        <v>0</v>
      </c>
      <c r="AF149" t="s">
        <v>126</v>
      </c>
      <c r="AG149">
        <v>0.612</v>
      </c>
      <c r="AH149">
        <v>2</v>
      </c>
      <c r="AI149">
        <v>11182007</v>
      </c>
      <c r="AJ149">
        <v>149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ROW(Source!A64)</f>
        <v>64</v>
      </c>
      <c r="B150">
        <v>11182021</v>
      </c>
      <c r="C150">
        <v>11182003</v>
      </c>
      <c r="D150">
        <v>1471982</v>
      </c>
      <c r="E150">
        <v>1</v>
      </c>
      <c r="F150">
        <v>1</v>
      </c>
      <c r="G150">
        <v>1</v>
      </c>
      <c r="H150">
        <v>2</v>
      </c>
      <c r="I150" t="s">
        <v>337</v>
      </c>
      <c r="J150" t="s">
        <v>338</v>
      </c>
      <c r="K150" t="s">
        <v>339</v>
      </c>
      <c r="L150">
        <v>1480</v>
      </c>
      <c r="N150">
        <v>1013</v>
      </c>
      <c r="O150" t="s">
        <v>331</v>
      </c>
      <c r="P150" t="s">
        <v>332</v>
      </c>
      <c r="Q150">
        <v>1</v>
      </c>
      <c r="X150">
        <v>0.01</v>
      </c>
      <c r="Y150">
        <v>0</v>
      </c>
      <c r="Z150">
        <v>290.01</v>
      </c>
      <c r="AA150">
        <v>104.55</v>
      </c>
      <c r="AB150">
        <v>0</v>
      </c>
      <c r="AC150">
        <v>0</v>
      </c>
      <c r="AD150">
        <v>1</v>
      </c>
      <c r="AE150">
        <v>0</v>
      </c>
      <c r="AF150" t="s">
        <v>126</v>
      </c>
      <c r="AG150">
        <v>0.012</v>
      </c>
      <c r="AH150">
        <v>2</v>
      </c>
      <c r="AI150">
        <v>11182008</v>
      </c>
      <c r="AJ150">
        <v>150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ROW(Source!A64)</f>
        <v>64</v>
      </c>
      <c r="B151">
        <v>11182022</v>
      </c>
      <c r="C151">
        <v>11182003</v>
      </c>
      <c r="D151">
        <v>1405109</v>
      </c>
      <c r="E151">
        <v>1</v>
      </c>
      <c r="F151">
        <v>1</v>
      </c>
      <c r="G151">
        <v>1</v>
      </c>
      <c r="H151">
        <v>3</v>
      </c>
      <c r="I151" t="s">
        <v>357</v>
      </c>
      <c r="J151" t="s">
        <v>358</v>
      </c>
      <c r="K151" t="s">
        <v>359</v>
      </c>
      <c r="L151">
        <v>1355</v>
      </c>
      <c r="N151">
        <v>1010</v>
      </c>
      <c r="O151" t="s">
        <v>66</v>
      </c>
      <c r="P151" t="s">
        <v>66</v>
      </c>
      <c r="Q151">
        <v>100</v>
      </c>
      <c r="X151">
        <v>0.041</v>
      </c>
      <c r="Y151">
        <v>206.3</v>
      </c>
      <c r="Z151">
        <v>0</v>
      </c>
      <c r="AA151">
        <v>0</v>
      </c>
      <c r="AB151">
        <v>0</v>
      </c>
      <c r="AC151">
        <v>2</v>
      </c>
      <c r="AD151">
        <v>0</v>
      </c>
      <c r="AE151">
        <v>0</v>
      </c>
      <c r="AG151">
        <v>0.041</v>
      </c>
      <c r="AH151">
        <v>2</v>
      </c>
      <c r="AI151">
        <v>11182009</v>
      </c>
      <c r="AJ151">
        <v>151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ROW(Source!A64)</f>
        <v>64</v>
      </c>
      <c r="B152">
        <v>11182023</v>
      </c>
      <c r="C152">
        <v>11182003</v>
      </c>
      <c r="D152">
        <v>1405803</v>
      </c>
      <c r="E152">
        <v>1</v>
      </c>
      <c r="F152">
        <v>1</v>
      </c>
      <c r="G152">
        <v>1</v>
      </c>
      <c r="H152">
        <v>3</v>
      </c>
      <c r="I152" t="s">
        <v>347</v>
      </c>
      <c r="J152" t="s">
        <v>348</v>
      </c>
      <c r="K152" t="s">
        <v>349</v>
      </c>
      <c r="L152">
        <v>1346</v>
      </c>
      <c r="N152">
        <v>1009</v>
      </c>
      <c r="O152" t="s">
        <v>343</v>
      </c>
      <c r="P152" t="s">
        <v>343</v>
      </c>
      <c r="Q152">
        <v>1</v>
      </c>
      <c r="X152">
        <v>0.2</v>
      </c>
      <c r="Y152">
        <v>41.07</v>
      </c>
      <c r="Z152">
        <v>0</v>
      </c>
      <c r="AA152">
        <v>0</v>
      </c>
      <c r="AB152">
        <v>0</v>
      </c>
      <c r="AC152">
        <v>2</v>
      </c>
      <c r="AD152">
        <v>0</v>
      </c>
      <c r="AE152">
        <v>0</v>
      </c>
      <c r="AG152">
        <v>0.2</v>
      </c>
      <c r="AH152">
        <v>2</v>
      </c>
      <c r="AI152">
        <v>11182010</v>
      </c>
      <c r="AJ152">
        <v>152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ROW(Source!A64)</f>
        <v>64</v>
      </c>
      <c r="B153">
        <v>11182024</v>
      </c>
      <c r="C153">
        <v>11182003</v>
      </c>
      <c r="D153">
        <v>1444068</v>
      </c>
      <c r="E153">
        <v>1</v>
      </c>
      <c r="F153">
        <v>1</v>
      </c>
      <c r="G153">
        <v>1</v>
      </c>
      <c r="H153">
        <v>3</v>
      </c>
      <c r="I153" t="s">
        <v>360</v>
      </c>
      <c r="J153" t="s">
        <v>361</v>
      </c>
      <c r="K153" t="s">
        <v>362</v>
      </c>
      <c r="L153">
        <v>1355</v>
      </c>
      <c r="N153">
        <v>1010</v>
      </c>
      <c r="O153" t="s">
        <v>66</v>
      </c>
      <c r="P153" t="s">
        <v>66</v>
      </c>
      <c r="Q153">
        <v>100</v>
      </c>
      <c r="X153">
        <v>0.041</v>
      </c>
      <c r="Y153">
        <v>710</v>
      </c>
      <c r="Z153">
        <v>0</v>
      </c>
      <c r="AA153">
        <v>0</v>
      </c>
      <c r="AB153">
        <v>0</v>
      </c>
      <c r="AC153">
        <v>2</v>
      </c>
      <c r="AD153">
        <v>0</v>
      </c>
      <c r="AE153">
        <v>0</v>
      </c>
      <c r="AG153">
        <v>0.041</v>
      </c>
      <c r="AH153">
        <v>2</v>
      </c>
      <c r="AI153">
        <v>11182011</v>
      </c>
      <c r="AJ153">
        <v>153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ROW(Source!A64)</f>
        <v>64</v>
      </c>
      <c r="B154">
        <v>11182025</v>
      </c>
      <c r="C154">
        <v>11182003</v>
      </c>
      <c r="D154">
        <v>1444120</v>
      </c>
      <c r="E154">
        <v>1</v>
      </c>
      <c r="F154">
        <v>1</v>
      </c>
      <c r="G154">
        <v>1</v>
      </c>
      <c r="H154">
        <v>3</v>
      </c>
      <c r="I154" t="s">
        <v>420</v>
      </c>
      <c r="J154" t="s">
        <v>421</v>
      </c>
      <c r="K154" t="s">
        <v>422</v>
      </c>
      <c r="L154">
        <v>1354</v>
      </c>
      <c r="N154">
        <v>1010</v>
      </c>
      <c r="O154" t="s">
        <v>24</v>
      </c>
      <c r="P154" t="s">
        <v>24</v>
      </c>
      <c r="Q154">
        <v>1</v>
      </c>
      <c r="X154">
        <v>21</v>
      </c>
      <c r="Y154">
        <v>3.25</v>
      </c>
      <c r="Z154">
        <v>0</v>
      </c>
      <c r="AA154">
        <v>0</v>
      </c>
      <c r="AB154">
        <v>0</v>
      </c>
      <c r="AC154">
        <v>2</v>
      </c>
      <c r="AD154">
        <v>0</v>
      </c>
      <c r="AE154">
        <v>0</v>
      </c>
      <c r="AG154">
        <v>21</v>
      </c>
      <c r="AH154">
        <v>2</v>
      </c>
      <c r="AI154">
        <v>11182012</v>
      </c>
      <c r="AJ154">
        <v>154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ROW(Source!A64)</f>
        <v>64</v>
      </c>
      <c r="B155">
        <v>11182026</v>
      </c>
      <c r="C155">
        <v>11182003</v>
      </c>
      <c r="D155">
        <v>1444144</v>
      </c>
      <c r="E155">
        <v>1</v>
      </c>
      <c r="F155">
        <v>1</v>
      </c>
      <c r="G155">
        <v>1</v>
      </c>
      <c r="H155">
        <v>3</v>
      </c>
      <c r="I155" t="s">
        <v>363</v>
      </c>
      <c r="J155" t="s">
        <v>364</v>
      </c>
      <c r="K155" t="s">
        <v>365</v>
      </c>
      <c r="L155">
        <v>1354</v>
      </c>
      <c r="N155">
        <v>1010</v>
      </c>
      <c r="O155" t="s">
        <v>24</v>
      </c>
      <c r="P155" t="s">
        <v>24</v>
      </c>
      <c r="Q155">
        <v>1</v>
      </c>
      <c r="X155">
        <v>1</v>
      </c>
      <c r="Y155">
        <v>38.86</v>
      </c>
      <c r="Z155">
        <v>0</v>
      </c>
      <c r="AA155">
        <v>0</v>
      </c>
      <c r="AB155">
        <v>0</v>
      </c>
      <c r="AC155">
        <v>2</v>
      </c>
      <c r="AD155">
        <v>0</v>
      </c>
      <c r="AE155">
        <v>0</v>
      </c>
      <c r="AG155">
        <v>1</v>
      </c>
      <c r="AH155">
        <v>2</v>
      </c>
      <c r="AI155">
        <v>11182013</v>
      </c>
      <c r="AJ155">
        <v>155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ROW(Source!A64)</f>
        <v>64</v>
      </c>
      <c r="B156">
        <v>11182027</v>
      </c>
      <c r="C156">
        <v>11182003</v>
      </c>
      <c r="D156">
        <v>1444281</v>
      </c>
      <c r="E156">
        <v>1</v>
      </c>
      <c r="F156">
        <v>1</v>
      </c>
      <c r="G156">
        <v>1</v>
      </c>
      <c r="H156">
        <v>3</v>
      </c>
      <c r="I156" t="s">
        <v>366</v>
      </c>
      <c r="J156" t="s">
        <v>367</v>
      </c>
      <c r="K156" t="s">
        <v>368</v>
      </c>
      <c r="L156">
        <v>1346</v>
      </c>
      <c r="N156">
        <v>1009</v>
      </c>
      <c r="O156" t="s">
        <v>343</v>
      </c>
      <c r="P156" t="s">
        <v>343</v>
      </c>
      <c r="Q156">
        <v>1</v>
      </c>
      <c r="X156">
        <v>0.124</v>
      </c>
      <c r="Y156">
        <v>35.7</v>
      </c>
      <c r="Z156">
        <v>0</v>
      </c>
      <c r="AA156">
        <v>0</v>
      </c>
      <c r="AB156">
        <v>0</v>
      </c>
      <c r="AC156">
        <v>2</v>
      </c>
      <c r="AD156">
        <v>0</v>
      </c>
      <c r="AE156">
        <v>0</v>
      </c>
      <c r="AG156">
        <v>0.124</v>
      </c>
      <c r="AH156">
        <v>2</v>
      </c>
      <c r="AI156">
        <v>11182014</v>
      </c>
      <c r="AJ156">
        <v>156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ROW(Source!A64)</f>
        <v>64</v>
      </c>
      <c r="B157">
        <v>11182028</v>
      </c>
      <c r="C157">
        <v>11182003</v>
      </c>
      <c r="D157">
        <v>1444364</v>
      </c>
      <c r="E157">
        <v>1</v>
      </c>
      <c r="F157">
        <v>1</v>
      </c>
      <c r="G157">
        <v>1</v>
      </c>
      <c r="H157">
        <v>3</v>
      </c>
      <c r="I157" t="s">
        <v>369</v>
      </c>
      <c r="J157" t="s">
        <v>370</v>
      </c>
      <c r="K157" t="s">
        <v>371</v>
      </c>
      <c r="L157">
        <v>1355</v>
      </c>
      <c r="N157">
        <v>1010</v>
      </c>
      <c r="O157" t="s">
        <v>66</v>
      </c>
      <c r="P157" t="s">
        <v>66</v>
      </c>
      <c r="Q157">
        <v>100</v>
      </c>
      <c r="X157">
        <v>0.02</v>
      </c>
      <c r="Y157">
        <v>42</v>
      </c>
      <c r="Z157">
        <v>0</v>
      </c>
      <c r="AA157">
        <v>0</v>
      </c>
      <c r="AB157">
        <v>0</v>
      </c>
      <c r="AC157">
        <v>2</v>
      </c>
      <c r="AD157">
        <v>0</v>
      </c>
      <c r="AE157">
        <v>0</v>
      </c>
      <c r="AG157">
        <v>0.02</v>
      </c>
      <c r="AH157">
        <v>2</v>
      </c>
      <c r="AI157">
        <v>11182015</v>
      </c>
      <c r="AJ157">
        <v>157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ROW(Source!A64)</f>
        <v>64</v>
      </c>
      <c r="B158">
        <v>11182029</v>
      </c>
      <c r="C158">
        <v>11182003</v>
      </c>
      <c r="D158">
        <v>1459071</v>
      </c>
      <c r="E158">
        <v>1</v>
      </c>
      <c r="F158">
        <v>1</v>
      </c>
      <c r="G158">
        <v>1</v>
      </c>
      <c r="H158">
        <v>3</v>
      </c>
      <c r="I158" t="s">
        <v>372</v>
      </c>
      <c r="J158" t="s">
        <v>373</v>
      </c>
      <c r="K158" t="s">
        <v>374</v>
      </c>
      <c r="L158">
        <v>1346</v>
      </c>
      <c r="N158">
        <v>1009</v>
      </c>
      <c r="O158" t="s">
        <v>343</v>
      </c>
      <c r="P158" t="s">
        <v>343</v>
      </c>
      <c r="Q158">
        <v>1</v>
      </c>
      <c r="X158">
        <v>0.016</v>
      </c>
      <c r="Y158">
        <v>146.06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G158">
        <v>0.016</v>
      </c>
      <c r="AH158">
        <v>2</v>
      </c>
      <c r="AI158">
        <v>11182016</v>
      </c>
      <c r="AJ158">
        <v>158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ROW(Source!A65)</f>
        <v>65</v>
      </c>
      <c r="B159">
        <v>11182036</v>
      </c>
      <c r="C159">
        <v>11182030</v>
      </c>
      <c r="D159">
        <v>121651</v>
      </c>
      <c r="E159">
        <v>1</v>
      </c>
      <c r="F159">
        <v>1</v>
      </c>
      <c r="G159">
        <v>1</v>
      </c>
      <c r="H159">
        <v>1</v>
      </c>
      <c r="I159" t="s">
        <v>323</v>
      </c>
      <c r="K159" t="s">
        <v>324</v>
      </c>
      <c r="L159">
        <v>1369</v>
      </c>
      <c r="N159">
        <v>1013</v>
      </c>
      <c r="O159" t="s">
        <v>325</v>
      </c>
      <c r="P159" t="s">
        <v>325</v>
      </c>
      <c r="Q159">
        <v>1</v>
      </c>
      <c r="X159">
        <v>0.87</v>
      </c>
      <c r="Y159">
        <v>0</v>
      </c>
      <c r="Z159">
        <v>0</v>
      </c>
      <c r="AA159">
        <v>0</v>
      </c>
      <c r="AB159">
        <v>51.24</v>
      </c>
      <c r="AC159">
        <v>0</v>
      </c>
      <c r="AD159">
        <v>1</v>
      </c>
      <c r="AE159">
        <v>1</v>
      </c>
      <c r="AF159" t="s">
        <v>126</v>
      </c>
      <c r="AG159">
        <v>1.044</v>
      </c>
      <c r="AH159">
        <v>2</v>
      </c>
      <c r="AI159">
        <v>11182031</v>
      </c>
      <c r="AJ159">
        <v>159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ROW(Source!A65)</f>
        <v>65</v>
      </c>
      <c r="B160">
        <v>11182037</v>
      </c>
      <c r="C160">
        <v>11182030</v>
      </c>
      <c r="D160">
        <v>121548</v>
      </c>
      <c r="E160">
        <v>1</v>
      </c>
      <c r="F160">
        <v>1</v>
      </c>
      <c r="G160">
        <v>1</v>
      </c>
      <c r="H160">
        <v>1</v>
      </c>
      <c r="I160" t="s">
        <v>34</v>
      </c>
      <c r="K160" t="s">
        <v>326</v>
      </c>
      <c r="L160">
        <v>608254</v>
      </c>
      <c r="N160">
        <v>1013</v>
      </c>
      <c r="O160" t="s">
        <v>327</v>
      </c>
      <c r="P160" t="s">
        <v>327</v>
      </c>
      <c r="Q160">
        <v>1</v>
      </c>
      <c r="X160">
        <v>0.02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2</v>
      </c>
      <c r="AF160" t="s">
        <v>126</v>
      </c>
      <c r="AG160">
        <v>0.024</v>
      </c>
      <c r="AH160">
        <v>2</v>
      </c>
      <c r="AI160">
        <v>11182032</v>
      </c>
      <c r="AJ160">
        <v>160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ROW(Source!A65)</f>
        <v>65</v>
      </c>
      <c r="B161">
        <v>11182038</v>
      </c>
      <c r="C161">
        <v>11182030</v>
      </c>
      <c r="D161">
        <v>1466783</v>
      </c>
      <c r="E161">
        <v>1</v>
      </c>
      <c r="F161">
        <v>1</v>
      </c>
      <c r="G161">
        <v>1</v>
      </c>
      <c r="H161">
        <v>2</v>
      </c>
      <c r="I161" t="s">
        <v>328</v>
      </c>
      <c r="J161" t="s">
        <v>329</v>
      </c>
      <c r="K161" t="s">
        <v>330</v>
      </c>
      <c r="L161">
        <v>1480</v>
      </c>
      <c r="N161">
        <v>1013</v>
      </c>
      <c r="O161" t="s">
        <v>331</v>
      </c>
      <c r="P161" t="s">
        <v>332</v>
      </c>
      <c r="Q161">
        <v>1</v>
      </c>
      <c r="X161">
        <v>0.01</v>
      </c>
      <c r="Y161">
        <v>0</v>
      </c>
      <c r="Z161">
        <v>410.67</v>
      </c>
      <c r="AA161">
        <v>66.28</v>
      </c>
      <c r="AB161">
        <v>0</v>
      </c>
      <c r="AC161">
        <v>0</v>
      </c>
      <c r="AD161">
        <v>1</v>
      </c>
      <c r="AE161">
        <v>0</v>
      </c>
      <c r="AF161" t="s">
        <v>126</v>
      </c>
      <c r="AG161">
        <v>0.012</v>
      </c>
      <c r="AH161">
        <v>2</v>
      </c>
      <c r="AI161">
        <v>11182033</v>
      </c>
      <c r="AJ161">
        <v>161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ROW(Source!A65)</f>
        <v>65</v>
      </c>
      <c r="B162">
        <v>11182039</v>
      </c>
      <c r="C162">
        <v>11182030</v>
      </c>
      <c r="D162">
        <v>1471982</v>
      </c>
      <c r="E162">
        <v>1</v>
      </c>
      <c r="F162">
        <v>1</v>
      </c>
      <c r="G162">
        <v>1</v>
      </c>
      <c r="H162">
        <v>2</v>
      </c>
      <c r="I162" t="s">
        <v>337</v>
      </c>
      <c r="J162" t="s">
        <v>338</v>
      </c>
      <c r="K162" t="s">
        <v>339</v>
      </c>
      <c r="L162">
        <v>1480</v>
      </c>
      <c r="N162">
        <v>1013</v>
      </c>
      <c r="O162" t="s">
        <v>331</v>
      </c>
      <c r="P162" t="s">
        <v>332</v>
      </c>
      <c r="Q162">
        <v>1</v>
      </c>
      <c r="X162">
        <v>0.01</v>
      </c>
      <c r="Y162">
        <v>0</v>
      </c>
      <c r="Z162">
        <v>290.01</v>
      </c>
      <c r="AA162">
        <v>104.55</v>
      </c>
      <c r="AB162">
        <v>0</v>
      </c>
      <c r="AC162">
        <v>0</v>
      </c>
      <c r="AD162">
        <v>1</v>
      </c>
      <c r="AE162">
        <v>0</v>
      </c>
      <c r="AF162" t="s">
        <v>126</v>
      </c>
      <c r="AG162">
        <v>0.012</v>
      </c>
      <c r="AH162">
        <v>2</v>
      </c>
      <c r="AI162">
        <v>11182034</v>
      </c>
      <c r="AJ162">
        <v>162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ROW(Source!A65)</f>
        <v>65</v>
      </c>
      <c r="B163">
        <v>11182040</v>
      </c>
      <c r="C163">
        <v>11182030</v>
      </c>
      <c r="D163">
        <v>1400083</v>
      </c>
      <c r="E163">
        <v>1</v>
      </c>
      <c r="F163">
        <v>1</v>
      </c>
      <c r="G163">
        <v>1</v>
      </c>
      <c r="H163">
        <v>3</v>
      </c>
      <c r="I163" t="s">
        <v>383</v>
      </c>
      <c r="J163" t="s">
        <v>384</v>
      </c>
      <c r="K163" t="s">
        <v>385</v>
      </c>
      <c r="L163">
        <v>1348</v>
      </c>
      <c r="N163">
        <v>1009</v>
      </c>
      <c r="O163" t="s">
        <v>353</v>
      </c>
      <c r="P163" t="s">
        <v>353</v>
      </c>
      <c r="Q163">
        <v>1000</v>
      </c>
      <c r="X163">
        <v>3E-05</v>
      </c>
      <c r="Y163">
        <v>31075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G163">
        <v>3E-05</v>
      </c>
      <c r="AH163">
        <v>2</v>
      </c>
      <c r="AI163">
        <v>11182035</v>
      </c>
      <c r="AJ163">
        <v>163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ROW(Source!A66)</f>
        <v>66</v>
      </c>
      <c r="B164">
        <v>11182050</v>
      </c>
      <c r="C164">
        <v>11182041</v>
      </c>
      <c r="D164">
        <v>121645</v>
      </c>
      <c r="E164">
        <v>1</v>
      </c>
      <c r="F164">
        <v>1</v>
      </c>
      <c r="G164">
        <v>1</v>
      </c>
      <c r="H164">
        <v>1</v>
      </c>
      <c r="I164" t="s">
        <v>375</v>
      </c>
      <c r="K164" t="s">
        <v>376</v>
      </c>
      <c r="L164">
        <v>1369</v>
      </c>
      <c r="N164">
        <v>1013</v>
      </c>
      <c r="O164" t="s">
        <v>325</v>
      </c>
      <c r="P164" t="s">
        <v>325</v>
      </c>
      <c r="Q164">
        <v>1</v>
      </c>
      <c r="X164">
        <v>2.43</v>
      </c>
      <c r="Y164">
        <v>0</v>
      </c>
      <c r="Z164">
        <v>0</v>
      </c>
      <c r="AA164">
        <v>0</v>
      </c>
      <c r="AB164">
        <v>49.76</v>
      </c>
      <c r="AC164">
        <v>0</v>
      </c>
      <c r="AD164">
        <v>1</v>
      </c>
      <c r="AE164">
        <v>1</v>
      </c>
      <c r="AF164" t="s">
        <v>126</v>
      </c>
      <c r="AG164">
        <v>2.916</v>
      </c>
      <c r="AH164">
        <v>2</v>
      </c>
      <c r="AI164">
        <v>11182042</v>
      </c>
      <c r="AJ164">
        <v>164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ROW(Source!A66)</f>
        <v>66</v>
      </c>
      <c r="B165">
        <v>11182051</v>
      </c>
      <c r="C165">
        <v>11182041</v>
      </c>
      <c r="D165">
        <v>121548</v>
      </c>
      <c r="E165">
        <v>1</v>
      </c>
      <c r="F165">
        <v>1</v>
      </c>
      <c r="G165">
        <v>1</v>
      </c>
      <c r="H165">
        <v>1</v>
      </c>
      <c r="I165" t="s">
        <v>34</v>
      </c>
      <c r="K165" t="s">
        <v>326</v>
      </c>
      <c r="L165">
        <v>608254</v>
      </c>
      <c r="N165">
        <v>1013</v>
      </c>
      <c r="O165" t="s">
        <v>327</v>
      </c>
      <c r="P165" t="s">
        <v>327</v>
      </c>
      <c r="Q165">
        <v>1</v>
      </c>
      <c r="X165">
        <v>0.1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2</v>
      </c>
      <c r="AF165" t="s">
        <v>126</v>
      </c>
      <c r="AG165">
        <v>0.12</v>
      </c>
      <c r="AH165">
        <v>2</v>
      </c>
      <c r="AI165">
        <v>11182043</v>
      </c>
      <c r="AJ165">
        <v>165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ROW(Source!A66)</f>
        <v>66</v>
      </c>
      <c r="B166">
        <v>11182052</v>
      </c>
      <c r="C166">
        <v>11182041</v>
      </c>
      <c r="D166">
        <v>1466783</v>
      </c>
      <c r="E166">
        <v>1</v>
      </c>
      <c r="F166">
        <v>1</v>
      </c>
      <c r="G166">
        <v>1</v>
      </c>
      <c r="H166">
        <v>2</v>
      </c>
      <c r="I166" t="s">
        <v>328</v>
      </c>
      <c r="J166" t="s">
        <v>329</v>
      </c>
      <c r="K166" t="s">
        <v>330</v>
      </c>
      <c r="L166">
        <v>1480</v>
      </c>
      <c r="N166">
        <v>1013</v>
      </c>
      <c r="O166" t="s">
        <v>331</v>
      </c>
      <c r="P166" t="s">
        <v>332</v>
      </c>
      <c r="Q166">
        <v>1</v>
      </c>
      <c r="X166">
        <v>0.039</v>
      </c>
      <c r="Y166">
        <v>0</v>
      </c>
      <c r="Z166">
        <v>410.67</v>
      </c>
      <c r="AA166">
        <v>66.28</v>
      </c>
      <c r="AB166">
        <v>0</v>
      </c>
      <c r="AC166">
        <v>0</v>
      </c>
      <c r="AD166">
        <v>1</v>
      </c>
      <c r="AE166">
        <v>0</v>
      </c>
      <c r="AF166" t="s">
        <v>126</v>
      </c>
      <c r="AG166">
        <v>0.0468</v>
      </c>
      <c r="AH166">
        <v>2</v>
      </c>
      <c r="AI166">
        <v>11182044</v>
      </c>
      <c r="AJ166">
        <v>166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ROW(Source!A66)</f>
        <v>66</v>
      </c>
      <c r="B167">
        <v>11182053</v>
      </c>
      <c r="C167">
        <v>11182041</v>
      </c>
      <c r="D167">
        <v>1467086</v>
      </c>
      <c r="E167">
        <v>1</v>
      </c>
      <c r="F167">
        <v>1</v>
      </c>
      <c r="G167">
        <v>1</v>
      </c>
      <c r="H167">
        <v>2</v>
      </c>
      <c r="I167" t="s">
        <v>377</v>
      </c>
      <c r="J167" t="s">
        <v>378</v>
      </c>
      <c r="K167" t="s">
        <v>379</v>
      </c>
      <c r="L167">
        <v>1368</v>
      </c>
      <c r="N167">
        <v>1011</v>
      </c>
      <c r="O167" t="s">
        <v>336</v>
      </c>
      <c r="P167" t="s">
        <v>336</v>
      </c>
      <c r="Q167">
        <v>1</v>
      </c>
      <c r="X167">
        <v>0.024</v>
      </c>
      <c r="Y167">
        <v>0</v>
      </c>
      <c r="Z167">
        <v>696.66</v>
      </c>
      <c r="AA167">
        <v>56.99</v>
      </c>
      <c r="AB167">
        <v>0</v>
      </c>
      <c r="AC167">
        <v>0</v>
      </c>
      <c r="AD167">
        <v>1</v>
      </c>
      <c r="AE167">
        <v>0</v>
      </c>
      <c r="AF167" t="s">
        <v>126</v>
      </c>
      <c r="AG167">
        <v>0.0288</v>
      </c>
      <c r="AH167">
        <v>2</v>
      </c>
      <c r="AI167">
        <v>11182045</v>
      </c>
      <c r="AJ167">
        <v>167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ROW(Source!A66)</f>
        <v>66</v>
      </c>
      <c r="B168">
        <v>11182054</v>
      </c>
      <c r="C168">
        <v>11182041</v>
      </c>
      <c r="D168">
        <v>1471982</v>
      </c>
      <c r="E168">
        <v>1</v>
      </c>
      <c r="F168">
        <v>1</v>
      </c>
      <c r="G168">
        <v>1</v>
      </c>
      <c r="H168">
        <v>2</v>
      </c>
      <c r="I168" t="s">
        <v>337</v>
      </c>
      <c r="J168" t="s">
        <v>338</v>
      </c>
      <c r="K168" t="s">
        <v>339</v>
      </c>
      <c r="L168">
        <v>1480</v>
      </c>
      <c r="N168">
        <v>1013</v>
      </c>
      <c r="O168" t="s">
        <v>331</v>
      </c>
      <c r="P168" t="s">
        <v>332</v>
      </c>
      <c r="Q168">
        <v>1</v>
      </c>
      <c r="X168">
        <v>0.039</v>
      </c>
      <c r="Y168">
        <v>0</v>
      </c>
      <c r="Z168">
        <v>290.01</v>
      </c>
      <c r="AA168">
        <v>104.55</v>
      </c>
      <c r="AB168">
        <v>0</v>
      </c>
      <c r="AC168">
        <v>0</v>
      </c>
      <c r="AD168">
        <v>1</v>
      </c>
      <c r="AE168">
        <v>0</v>
      </c>
      <c r="AF168" t="s">
        <v>126</v>
      </c>
      <c r="AG168">
        <v>0.0468</v>
      </c>
      <c r="AH168">
        <v>2</v>
      </c>
      <c r="AI168">
        <v>11182046</v>
      </c>
      <c r="AJ168">
        <v>168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ROW(Source!A66)</f>
        <v>66</v>
      </c>
      <c r="B169">
        <v>11182055</v>
      </c>
      <c r="C169">
        <v>11182041</v>
      </c>
      <c r="D169">
        <v>1404489</v>
      </c>
      <c r="E169">
        <v>1</v>
      </c>
      <c r="F169">
        <v>1</v>
      </c>
      <c r="G169">
        <v>1</v>
      </c>
      <c r="H169">
        <v>3</v>
      </c>
      <c r="I169" t="s">
        <v>344</v>
      </c>
      <c r="J169" t="s">
        <v>345</v>
      </c>
      <c r="K169" t="s">
        <v>346</v>
      </c>
      <c r="L169">
        <v>1346</v>
      </c>
      <c r="N169">
        <v>1009</v>
      </c>
      <c r="O169" t="s">
        <v>343</v>
      </c>
      <c r="P169" t="s">
        <v>343</v>
      </c>
      <c r="Q169">
        <v>1</v>
      </c>
      <c r="X169">
        <v>0.39</v>
      </c>
      <c r="Y169">
        <v>22.6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G169">
        <v>0.39</v>
      </c>
      <c r="AH169">
        <v>2</v>
      </c>
      <c r="AI169">
        <v>11182047</v>
      </c>
      <c r="AJ169">
        <v>169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ROW(Source!A66)</f>
        <v>66</v>
      </c>
      <c r="B170">
        <v>11182056</v>
      </c>
      <c r="C170">
        <v>11182041</v>
      </c>
      <c r="D170">
        <v>1444144</v>
      </c>
      <c r="E170">
        <v>1</v>
      </c>
      <c r="F170">
        <v>1</v>
      </c>
      <c r="G170">
        <v>1</v>
      </c>
      <c r="H170">
        <v>3</v>
      </c>
      <c r="I170" t="s">
        <v>363</v>
      </c>
      <c r="J170" t="s">
        <v>364</v>
      </c>
      <c r="K170" t="s">
        <v>365</v>
      </c>
      <c r="L170">
        <v>1354</v>
      </c>
      <c r="N170">
        <v>1010</v>
      </c>
      <c r="O170" t="s">
        <v>24</v>
      </c>
      <c r="P170" t="s">
        <v>24</v>
      </c>
      <c r="Q170">
        <v>1</v>
      </c>
      <c r="X170">
        <v>1</v>
      </c>
      <c r="Y170">
        <v>38.86</v>
      </c>
      <c r="Z170">
        <v>0</v>
      </c>
      <c r="AA170">
        <v>0</v>
      </c>
      <c r="AB170">
        <v>0</v>
      </c>
      <c r="AC170">
        <v>2</v>
      </c>
      <c r="AD170">
        <v>0</v>
      </c>
      <c r="AE170">
        <v>0</v>
      </c>
      <c r="AG170">
        <v>1</v>
      </c>
      <c r="AH170">
        <v>2</v>
      </c>
      <c r="AI170">
        <v>11182048</v>
      </c>
      <c r="AJ170">
        <v>170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ROW(Source!A66)</f>
        <v>66</v>
      </c>
      <c r="B171">
        <v>11182057</v>
      </c>
      <c r="C171">
        <v>11182041</v>
      </c>
      <c r="D171">
        <v>1444543</v>
      </c>
      <c r="E171">
        <v>1</v>
      </c>
      <c r="F171">
        <v>1</v>
      </c>
      <c r="G171">
        <v>1</v>
      </c>
      <c r="H171">
        <v>3</v>
      </c>
      <c r="I171" t="s">
        <v>380</v>
      </c>
      <c r="J171" t="s">
        <v>381</v>
      </c>
      <c r="K171" t="s">
        <v>382</v>
      </c>
      <c r="L171">
        <v>1355</v>
      </c>
      <c r="N171">
        <v>1010</v>
      </c>
      <c r="O171" t="s">
        <v>66</v>
      </c>
      <c r="P171" t="s">
        <v>66</v>
      </c>
      <c r="Q171">
        <v>100</v>
      </c>
      <c r="X171">
        <v>0.041</v>
      </c>
      <c r="Y171">
        <v>345.5595</v>
      </c>
      <c r="Z171">
        <v>0</v>
      </c>
      <c r="AA171">
        <v>0</v>
      </c>
      <c r="AB171">
        <v>0</v>
      </c>
      <c r="AC171">
        <v>2</v>
      </c>
      <c r="AD171">
        <v>0</v>
      </c>
      <c r="AE171">
        <v>0</v>
      </c>
      <c r="AG171">
        <v>0.041</v>
      </c>
      <c r="AH171">
        <v>2</v>
      </c>
      <c r="AI171">
        <v>11182049</v>
      </c>
      <c r="AJ171">
        <v>171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ROW(Source!A67)</f>
        <v>67</v>
      </c>
      <c r="B172">
        <v>11182081</v>
      </c>
      <c r="C172">
        <v>11182058</v>
      </c>
      <c r="D172">
        <v>121660</v>
      </c>
      <c r="E172">
        <v>1</v>
      </c>
      <c r="F172">
        <v>1</v>
      </c>
      <c r="G172">
        <v>1</v>
      </c>
      <c r="H172">
        <v>1</v>
      </c>
      <c r="I172" t="s">
        <v>444</v>
      </c>
      <c r="K172" t="s">
        <v>445</v>
      </c>
      <c r="L172">
        <v>1369</v>
      </c>
      <c r="N172">
        <v>1013</v>
      </c>
      <c r="O172" t="s">
        <v>325</v>
      </c>
      <c r="P172" t="s">
        <v>325</v>
      </c>
      <c r="Q172">
        <v>1</v>
      </c>
      <c r="X172">
        <v>2.76</v>
      </c>
      <c r="Y172">
        <v>0</v>
      </c>
      <c r="Z172">
        <v>0</v>
      </c>
      <c r="AA172">
        <v>0</v>
      </c>
      <c r="AB172">
        <v>53.51</v>
      </c>
      <c r="AC172">
        <v>0</v>
      </c>
      <c r="AD172">
        <v>1</v>
      </c>
      <c r="AE172">
        <v>1</v>
      </c>
      <c r="AF172" t="s">
        <v>126</v>
      </c>
      <c r="AG172">
        <v>3.312</v>
      </c>
      <c r="AH172">
        <v>2</v>
      </c>
      <c r="AI172">
        <v>11182059</v>
      </c>
      <c r="AJ172">
        <v>172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ROW(Source!A67)</f>
        <v>67</v>
      </c>
      <c r="B173">
        <v>11182082</v>
      </c>
      <c r="C173">
        <v>11182058</v>
      </c>
      <c r="D173">
        <v>121548</v>
      </c>
      <c r="E173">
        <v>1</v>
      </c>
      <c r="F173">
        <v>1</v>
      </c>
      <c r="G173">
        <v>1</v>
      </c>
      <c r="H173">
        <v>1</v>
      </c>
      <c r="I173" t="s">
        <v>34</v>
      </c>
      <c r="K173" t="s">
        <v>326</v>
      </c>
      <c r="L173">
        <v>608254</v>
      </c>
      <c r="N173">
        <v>1013</v>
      </c>
      <c r="O173" t="s">
        <v>327</v>
      </c>
      <c r="P173" t="s">
        <v>327</v>
      </c>
      <c r="Q173">
        <v>1</v>
      </c>
      <c r="X173">
        <v>0.012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2</v>
      </c>
      <c r="AF173" t="s">
        <v>126</v>
      </c>
      <c r="AG173">
        <v>0.0144</v>
      </c>
      <c r="AH173">
        <v>2</v>
      </c>
      <c r="AI173">
        <v>11182060</v>
      </c>
      <c r="AJ173">
        <v>173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ROW(Source!A67)</f>
        <v>67</v>
      </c>
      <c r="B174">
        <v>11182083</v>
      </c>
      <c r="C174">
        <v>11182058</v>
      </c>
      <c r="D174">
        <v>1466783</v>
      </c>
      <c r="E174">
        <v>1</v>
      </c>
      <c r="F174">
        <v>1</v>
      </c>
      <c r="G174">
        <v>1</v>
      </c>
      <c r="H174">
        <v>2</v>
      </c>
      <c r="I174" t="s">
        <v>328</v>
      </c>
      <c r="J174" t="s">
        <v>329</v>
      </c>
      <c r="K174" t="s">
        <v>330</v>
      </c>
      <c r="L174">
        <v>1480</v>
      </c>
      <c r="N174">
        <v>1013</v>
      </c>
      <c r="O174" t="s">
        <v>331</v>
      </c>
      <c r="P174" t="s">
        <v>332</v>
      </c>
      <c r="Q174">
        <v>1</v>
      </c>
      <c r="X174">
        <v>0.006</v>
      </c>
      <c r="Y174">
        <v>0</v>
      </c>
      <c r="Z174">
        <v>410.67</v>
      </c>
      <c r="AA174">
        <v>66.28</v>
      </c>
      <c r="AB174">
        <v>0</v>
      </c>
      <c r="AC174">
        <v>0</v>
      </c>
      <c r="AD174">
        <v>1</v>
      </c>
      <c r="AE174">
        <v>0</v>
      </c>
      <c r="AF174" t="s">
        <v>126</v>
      </c>
      <c r="AG174">
        <v>0.0072</v>
      </c>
      <c r="AH174">
        <v>2</v>
      </c>
      <c r="AI174">
        <v>11182061</v>
      </c>
      <c r="AJ174">
        <v>174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ROW(Source!A67)</f>
        <v>67</v>
      </c>
      <c r="B175">
        <v>11182084</v>
      </c>
      <c r="C175">
        <v>11182058</v>
      </c>
      <c r="D175">
        <v>1467385</v>
      </c>
      <c r="E175">
        <v>1</v>
      </c>
      <c r="F175">
        <v>1</v>
      </c>
      <c r="G175">
        <v>1</v>
      </c>
      <c r="H175">
        <v>2</v>
      </c>
      <c r="I175" t="s">
        <v>333</v>
      </c>
      <c r="J175" t="s">
        <v>334</v>
      </c>
      <c r="K175" t="s">
        <v>335</v>
      </c>
      <c r="L175">
        <v>1368</v>
      </c>
      <c r="N175">
        <v>1011</v>
      </c>
      <c r="O175" t="s">
        <v>336</v>
      </c>
      <c r="P175" t="s">
        <v>336</v>
      </c>
      <c r="Q175">
        <v>1</v>
      </c>
      <c r="X175">
        <v>0.13</v>
      </c>
      <c r="Y175">
        <v>0</v>
      </c>
      <c r="Z175">
        <v>15.45</v>
      </c>
      <c r="AA175">
        <v>0</v>
      </c>
      <c r="AB175">
        <v>0</v>
      </c>
      <c r="AC175">
        <v>0</v>
      </c>
      <c r="AD175">
        <v>1</v>
      </c>
      <c r="AE175">
        <v>0</v>
      </c>
      <c r="AF175" t="s">
        <v>126</v>
      </c>
      <c r="AG175">
        <v>0.156</v>
      </c>
      <c r="AH175">
        <v>2</v>
      </c>
      <c r="AI175">
        <v>11182062</v>
      </c>
      <c r="AJ175">
        <v>175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ROW(Source!A67)</f>
        <v>67</v>
      </c>
      <c r="B176">
        <v>11182085</v>
      </c>
      <c r="C176">
        <v>11182058</v>
      </c>
      <c r="D176">
        <v>1471034</v>
      </c>
      <c r="E176">
        <v>1</v>
      </c>
      <c r="F176">
        <v>1</v>
      </c>
      <c r="G176">
        <v>1</v>
      </c>
      <c r="H176">
        <v>2</v>
      </c>
      <c r="I176" t="s">
        <v>386</v>
      </c>
      <c r="J176" t="s">
        <v>355</v>
      </c>
      <c r="K176" t="s">
        <v>387</v>
      </c>
      <c r="L176">
        <v>1480</v>
      </c>
      <c r="N176">
        <v>1013</v>
      </c>
      <c r="O176" t="s">
        <v>331</v>
      </c>
      <c r="P176" t="s">
        <v>332</v>
      </c>
      <c r="Q176">
        <v>1</v>
      </c>
      <c r="X176">
        <v>0.04</v>
      </c>
      <c r="Y176">
        <v>0</v>
      </c>
      <c r="Z176">
        <v>4.01</v>
      </c>
      <c r="AA176">
        <v>0</v>
      </c>
      <c r="AB176">
        <v>0</v>
      </c>
      <c r="AC176">
        <v>0</v>
      </c>
      <c r="AD176">
        <v>1</v>
      </c>
      <c r="AE176">
        <v>0</v>
      </c>
      <c r="AF176" t="s">
        <v>126</v>
      </c>
      <c r="AG176">
        <v>0.048</v>
      </c>
      <c r="AH176">
        <v>2</v>
      </c>
      <c r="AI176">
        <v>11182063</v>
      </c>
      <c r="AJ176">
        <v>176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ROW(Source!A67)</f>
        <v>67</v>
      </c>
      <c r="B177">
        <v>11182086</v>
      </c>
      <c r="C177">
        <v>11182058</v>
      </c>
      <c r="D177">
        <v>1471455</v>
      </c>
      <c r="E177">
        <v>1</v>
      </c>
      <c r="F177">
        <v>1</v>
      </c>
      <c r="G177">
        <v>1</v>
      </c>
      <c r="H177">
        <v>2</v>
      </c>
      <c r="I177" t="s">
        <v>388</v>
      </c>
      <c r="J177" t="s">
        <v>389</v>
      </c>
      <c r="K177" t="s">
        <v>390</v>
      </c>
      <c r="L177">
        <v>1480</v>
      </c>
      <c r="N177">
        <v>1013</v>
      </c>
      <c r="O177" t="s">
        <v>331</v>
      </c>
      <c r="P177" t="s">
        <v>332</v>
      </c>
      <c r="Q177">
        <v>1</v>
      </c>
      <c r="X177">
        <v>0.23</v>
      </c>
      <c r="Y177">
        <v>0</v>
      </c>
      <c r="Z177">
        <v>3.32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126</v>
      </c>
      <c r="AG177">
        <v>0.276</v>
      </c>
      <c r="AH177">
        <v>2</v>
      </c>
      <c r="AI177">
        <v>11182064</v>
      </c>
      <c r="AJ177">
        <v>177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ROW(Source!A67)</f>
        <v>67</v>
      </c>
      <c r="B178">
        <v>11182087</v>
      </c>
      <c r="C178">
        <v>11182058</v>
      </c>
      <c r="D178">
        <v>1471982</v>
      </c>
      <c r="E178">
        <v>1</v>
      </c>
      <c r="F178">
        <v>1</v>
      </c>
      <c r="G178">
        <v>1</v>
      </c>
      <c r="H178">
        <v>2</v>
      </c>
      <c r="I178" t="s">
        <v>337</v>
      </c>
      <c r="J178" t="s">
        <v>338</v>
      </c>
      <c r="K178" t="s">
        <v>339</v>
      </c>
      <c r="L178">
        <v>1480</v>
      </c>
      <c r="N178">
        <v>1013</v>
      </c>
      <c r="O178" t="s">
        <v>331</v>
      </c>
      <c r="P178" t="s">
        <v>332</v>
      </c>
      <c r="Q178">
        <v>1</v>
      </c>
      <c r="X178">
        <v>0.006</v>
      </c>
      <c r="Y178">
        <v>0</v>
      </c>
      <c r="Z178">
        <v>290.01</v>
      </c>
      <c r="AA178">
        <v>104.55</v>
      </c>
      <c r="AB178">
        <v>0</v>
      </c>
      <c r="AC178">
        <v>0</v>
      </c>
      <c r="AD178">
        <v>1</v>
      </c>
      <c r="AE178">
        <v>0</v>
      </c>
      <c r="AF178" t="s">
        <v>126</v>
      </c>
      <c r="AG178">
        <v>0.0072</v>
      </c>
      <c r="AH178">
        <v>2</v>
      </c>
      <c r="AI178">
        <v>11182065</v>
      </c>
      <c r="AJ178">
        <v>178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ROW(Source!A67)</f>
        <v>67</v>
      </c>
      <c r="B179">
        <v>11182088</v>
      </c>
      <c r="C179">
        <v>11182058</v>
      </c>
      <c r="D179">
        <v>1404368</v>
      </c>
      <c r="E179">
        <v>1</v>
      </c>
      <c r="F179">
        <v>1</v>
      </c>
      <c r="G179">
        <v>1</v>
      </c>
      <c r="H179">
        <v>3</v>
      </c>
      <c r="I179" t="s">
        <v>340</v>
      </c>
      <c r="J179" t="s">
        <v>341</v>
      </c>
      <c r="K179" t="s">
        <v>342</v>
      </c>
      <c r="L179">
        <v>1346</v>
      </c>
      <c r="N179">
        <v>1009</v>
      </c>
      <c r="O179" t="s">
        <v>343</v>
      </c>
      <c r="P179" t="s">
        <v>343</v>
      </c>
      <c r="Q179">
        <v>1</v>
      </c>
      <c r="X179">
        <v>0.07</v>
      </c>
      <c r="Y179">
        <v>40.04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G179">
        <v>0.07</v>
      </c>
      <c r="AH179">
        <v>2</v>
      </c>
      <c r="AI179">
        <v>11182066</v>
      </c>
      <c r="AJ179">
        <v>179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ROW(Source!A67)</f>
        <v>67</v>
      </c>
      <c r="B180">
        <v>11182089</v>
      </c>
      <c r="C180">
        <v>11182058</v>
      </c>
      <c r="D180">
        <v>1404455</v>
      </c>
      <c r="E180">
        <v>1</v>
      </c>
      <c r="F180">
        <v>1</v>
      </c>
      <c r="G180">
        <v>1</v>
      </c>
      <c r="H180">
        <v>3</v>
      </c>
      <c r="I180" t="s">
        <v>391</v>
      </c>
      <c r="J180" t="s">
        <v>392</v>
      </c>
      <c r="K180" t="s">
        <v>393</v>
      </c>
      <c r="L180">
        <v>1346</v>
      </c>
      <c r="N180">
        <v>1009</v>
      </c>
      <c r="O180" t="s">
        <v>343</v>
      </c>
      <c r="P180" t="s">
        <v>343</v>
      </c>
      <c r="Q180">
        <v>1</v>
      </c>
      <c r="X180">
        <v>0.004</v>
      </c>
      <c r="Y180">
        <v>20.82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G180">
        <v>0.004</v>
      </c>
      <c r="AH180">
        <v>2</v>
      </c>
      <c r="AI180">
        <v>11182067</v>
      </c>
      <c r="AJ180">
        <v>180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ROW(Source!A67)</f>
        <v>67</v>
      </c>
      <c r="B181">
        <v>11182090</v>
      </c>
      <c r="C181">
        <v>11182058</v>
      </c>
      <c r="D181">
        <v>1404489</v>
      </c>
      <c r="E181">
        <v>1</v>
      </c>
      <c r="F181">
        <v>1</v>
      </c>
      <c r="G181">
        <v>1</v>
      </c>
      <c r="H181">
        <v>3</v>
      </c>
      <c r="I181" t="s">
        <v>344</v>
      </c>
      <c r="J181" t="s">
        <v>345</v>
      </c>
      <c r="K181" t="s">
        <v>346</v>
      </c>
      <c r="L181">
        <v>1346</v>
      </c>
      <c r="N181">
        <v>1009</v>
      </c>
      <c r="O181" t="s">
        <v>343</v>
      </c>
      <c r="P181" t="s">
        <v>343</v>
      </c>
      <c r="Q181">
        <v>1</v>
      </c>
      <c r="X181">
        <v>0.431</v>
      </c>
      <c r="Y181">
        <v>22.6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G181">
        <v>0.431</v>
      </c>
      <c r="AH181">
        <v>2</v>
      </c>
      <c r="AI181">
        <v>11182068</v>
      </c>
      <c r="AJ181">
        <v>181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ROW(Source!A67)</f>
        <v>67</v>
      </c>
      <c r="B182">
        <v>11182091</v>
      </c>
      <c r="C182">
        <v>11182058</v>
      </c>
      <c r="D182">
        <v>1405092</v>
      </c>
      <c r="E182">
        <v>1</v>
      </c>
      <c r="F182">
        <v>1</v>
      </c>
      <c r="G182">
        <v>1</v>
      </c>
      <c r="H182">
        <v>3</v>
      </c>
      <c r="I182" t="s">
        <v>394</v>
      </c>
      <c r="J182" t="s">
        <v>395</v>
      </c>
      <c r="K182" t="s">
        <v>396</v>
      </c>
      <c r="L182">
        <v>1358</v>
      </c>
      <c r="N182">
        <v>1010</v>
      </c>
      <c r="O182" t="s">
        <v>230</v>
      </c>
      <c r="P182" t="s">
        <v>230</v>
      </c>
      <c r="Q182">
        <v>10</v>
      </c>
      <c r="X182">
        <v>1.22</v>
      </c>
      <c r="Y182">
        <v>10</v>
      </c>
      <c r="Z182">
        <v>0</v>
      </c>
      <c r="AA182">
        <v>0</v>
      </c>
      <c r="AB182">
        <v>0</v>
      </c>
      <c r="AC182">
        <v>2</v>
      </c>
      <c r="AD182">
        <v>0</v>
      </c>
      <c r="AE182">
        <v>0</v>
      </c>
      <c r="AG182">
        <v>1.22</v>
      </c>
      <c r="AH182">
        <v>2</v>
      </c>
      <c r="AI182">
        <v>11182069</v>
      </c>
      <c r="AJ182">
        <v>182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ROW(Source!A67)</f>
        <v>67</v>
      </c>
      <c r="B183">
        <v>11182092</v>
      </c>
      <c r="C183">
        <v>11182058</v>
      </c>
      <c r="D183">
        <v>1405109</v>
      </c>
      <c r="E183">
        <v>1</v>
      </c>
      <c r="F183">
        <v>1</v>
      </c>
      <c r="G183">
        <v>1</v>
      </c>
      <c r="H183">
        <v>3</v>
      </c>
      <c r="I183" t="s">
        <v>357</v>
      </c>
      <c r="J183" t="s">
        <v>358</v>
      </c>
      <c r="K183" t="s">
        <v>359</v>
      </c>
      <c r="L183">
        <v>1355</v>
      </c>
      <c r="N183">
        <v>1010</v>
      </c>
      <c r="O183" t="s">
        <v>66</v>
      </c>
      <c r="P183" t="s">
        <v>66</v>
      </c>
      <c r="Q183">
        <v>100</v>
      </c>
      <c r="X183">
        <v>0.014</v>
      </c>
      <c r="Y183">
        <v>206.3</v>
      </c>
      <c r="Z183">
        <v>0</v>
      </c>
      <c r="AA183">
        <v>0</v>
      </c>
      <c r="AB183">
        <v>0</v>
      </c>
      <c r="AC183">
        <v>2</v>
      </c>
      <c r="AD183">
        <v>0</v>
      </c>
      <c r="AE183">
        <v>0</v>
      </c>
      <c r="AG183">
        <v>0.014</v>
      </c>
      <c r="AH183">
        <v>2</v>
      </c>
      <c r="AI183">
        <v>11182070</v>
      </c>
      <c r="AJ183">
        <v>183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ROW(Source!A67)</f>
        <v>67</v>
      </c>
      <c r="B184">
        <v>11182093</v>
      </c>
      <c r="C184">
        <v>11182058</v>
      </c>
      <c r="D184">
        <v>1405125</v>
      </c>
      <c r="E184">
        <v>1</v>
      </c>
      <c r="F184">
        <v>1</v>
      </c>
      <c r="G184">
        <v>1</v>
      </c>
      <c r="H184">
        <v>3</v>
      </c>
      <c r="I184" t="s">
        <v>397</v>
      </c>
      <c r="J184" t="s">
        <v>398</v>
      </c>
      <c r="K184" t="s">
        <v>399</v>
      </c>
      <c r="L184">
        <v>1358</v>
      </c>
      <c r="N184">
        <v>1010</v>
      </c>
      <c r="O184" t="s">
        <v>230</v>
      </c>
      <c r="P184" t="s">
        <v>230</v>
      </c>
      <c r="Q184">
        <v>10</v>
      </c>
      <c r="X184">
        <v>1.22</v>
      </c>
      <c r="Y184">
        <v>8</v>
      </c>
      <c r="Z184">
        <v>0</v>
      </c>
      <c r="AA184">
        <v>0</v>
      </c>
      <c r="AB184">
        <v>0</v>
      </c>
      <c r="AC184">
        <v>2</v>
      </c>
      <c r="AD184">
        <v>0</v>
      </c>
      <c r="AE184">
        <v>0</v>
      </c>
      <c r="AG184">
        <v>1.22</v>
      </c>
      <c r="AH184">
        <v>2</v>
      </c>
      <c r="AI184">
        <v>11182071</v>
      </c>
      <c r="AJ184">
        <v>184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ROW(Source!A67)</f>
        <v>67</v>
      </c>
      <c r="B185">
        <v>11182094</v>
      </c>
      <c r="C185">
        <v>11182058</v>
      </c>
      <c r="D185">
        <v>1405744</v>
      </c>
      <c r="E185">
        <v>1</v>
      </c>
      <c r="F185">
        <v>1</v>
      </c>
      <c r="G185">
        <v>1</v>
      </c>
      <c r="H185">
        <v>3</v>
      </c>
      <c r="I185" t="s">
        <v>400</v>
      </c>
      <c r="J185" t="s">
        <v>401</v>
      </c>
      <c r="K185" t="s">
        <v>402</v>
      </c>
      <c r="L185">
        <v>1346</v>
      </c>
      <c r="N185">
        <v>1009</v>
      </c>
      <c r="O185" t="s">
        <v>343</v>
      </c>
      <c r="P185" t="s">
        <v>343</v>
      </c>
      <c r="Q185">
        <v>1</v>
      </c>
      <c r="X185">
        <v>0.016</v>
      </c>
      <c r="Y185">
        <v>60</v>
      </c>
      <c r="Z185">
        <v>0</v>
      </c>
      <c r="AA185">
        <v>0</v>
      </c>
      <c r="AB185">
        <v>0</v>
      </c>
      <c r="AC185">
        <v>2</v>
      </c>
      <c r="AD185">
        <v>0</v>
      </c>
      <c r="AE185">
        <v>0</v>
      </c>
      <c r="AG185">
        <v>0.016</v>
      </c>
      <c r="AH185">
        <v>2</v>
      </c>
      <c r="AI185">
        <v>11182072</v>
      </c>
      <c r="AJ185">
        <v>185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ROW(Source!A67)</f>
        <v>67</v>
      </c>
      <c r="B186">
        <v>11182095</v>
      </c>
      <c r="C186">
        <v>11182058</v>
      </c>
      <c r="D186">
        <v>1405803</v>
      </c>
      <c r="E186">
        <v>1</v>
      </c>
      <c r="F186">
        <v>1</v>
      </c>
      <c r="G186">
        <v>1</v>
      </c>
      <c r="H186">
        <v>3</v>
      </c>
      <c r="I186" t="s">
        <v>347</v>
      </c>
      <c r="J186" t="s">
        <v>348</v>
      </c>
      <c r="K186" t="s">
        <v>349</v>
      </c>
      <c r="L186">
        <v>1346</v>
      </c>
      <c r="N186">
        <v>1009</v>
      </c>
      <c r="O186" t="s">
        <v>343</v>
      </c>
      <c r="P186" t="s">
        <v>343</v>
      </c>
      <c r="Q186">
        <v>1</v>
      </c>
      <c r="X186">
        <v>0.047</v>
      </c>
      <c r="Y186">
        <v>41.07</v>
      </c>
      <c r="Z186">
        <v>0</v>
      </c>
      <c r="AA186">
        <v>0</v>
      </c>
      <c r="AB186">
        <v>0</v>
      </c>
      <c r="AC186">
        <v>2</v>
      </c>
      <c r="AD186">
        <v>0</v>
      </c>
      <c r="AE186">
        <v>0</v>
      </c>
      <c r="AG186">
        <v>0.047</v>
      </c>
      <c r="AH186">
        <v>2</v>
      </c>
      <c r="AI186">
        <v>11182073</v>
      </c>
      <c r="AJ186">
        <v>186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ROW(Source!A67)</f>
        <v>67</v>
      </c>
      <c r="B187">
        <v>11182096</v>
      </c>
      <c r="C187">
        <v>11182058</v>
      </c>
      <c r="D187">
        <v>1423458</v>
      </c>
      <c r="E187">
        <v>1</v>
      </c>
      <c r="F187">
        <v>1</v>
      </c>
      <c r="G187">
        <v>1</v>
      </c>
      <c r="H187">
        <v>3</v>
      </c>
      <c r="I187" t="s">
        <v>350</v>
      </c>
      <c r="J187" t="s">
        <v>351</v>
      </c>
      <c r="K187" t="s">
        <v>352</v>
      </c>
      <c r="L187">
        <v>1348</v>
      </c>
      <c r="N187">
        <v>1009</v>
      </c>
      <c r="O187" t="s">
        <v>353</v>
      </c>
      <c r="P187" t="s">
        <v>353</v>
      </c>
      <c r="Q187">
        <v>1000</v>
      </c>
      <c r="X187">
        <v>0.003</v>
      </c>
      <c r="Y187">
        <v>18175.85</v>
      </c>
      <c r="Z187">
        <v>0</v>
      </c>
      <c r="AA187">
        <v>0</v>
      </c>
      <c r="AB187">
        <v>0</v>
      </c>
      <c r="AC187">
        <v>2</v>
      </c>
      <c r="AD187">
        <v>0</v>
      </c>
      <c r="AE187">
        <v>0</v>
      </c>
      <c r="AG187">
        <v>0.003</v>
      </c>
      <c r="AH187">
        <v>2</v>
      </c>
      <c r="AI187">
        <v>11182074</v>
      </c>
      <c r="AJ187">
        <v>187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ROW(Source!A67)</f>
        <v>67</v>
      </c>
      <c r="B188">
        <v>11182097</v>
      </c>
      <c r="C188">
        <v>11182058</v>
      </c>
      <c r="D188">
        <v>1444118</v>
      </c>
      <c r="E188">
        <v>1</v>
      </c>
      <c r="F188">
        <v>1</v>
      </c>
      <c r="G188">
        <v>1</v>
      </c>
      <c r="H188">
        <v>3</v>
      </c>
      <c r="I188" t="s">
        <v>403</v>
      </c>
      <c r="J188" t="s">
        <v>404</v>
      </c>
      <c r="K188" t="s">
        <v>405</v>
      </c>
      <c r="L188">
        <v>1354</v>
      </c>
      <c r="N188">
        <v>1010</v>
      </c>
      <c r="O188" t="s">
        <v>24</v>
      </c>
      <c r="P188" t="s">
        <v>24</v>
      </c>
      <c r="Q188">
        <v>1</v>
      </c>
      <c r="X188">
        <v>6.1</v>
      </c>
      <c r="Y188">
        <v>33.49</v>
      </c>
      <c r="Z188">
        <v>0</v>
      </c>
      <c r="AA188">
        <v>0</v>
      </c>
      <c r="AB188">
        <v>0</v>
      </c>
      <c r="AC188">
        <v>2</v>
      </c>
      <c r="AD188">
        <v>0</v>
      </c>
      <c r="AE188">
        <v>0</v>
      </c>
      <c r="AG188">
        <v>6.1</v>
      </c>
      <c r="AH188">
        <v>2</v>
      </c>
      <c r="AI188">
        <v>11182075</v>
      </c>
      <c r="AJ188">
        <v>188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>
        <f>ROW(Source!A67)</f>
        <v>67</v>
      </c>
      <c r="B189">
        <v>11182098</v>
      </c>
      <c r="C189">
        <v>11182058</v>
      </c>
      <c r="D189">
        <v>1444144</v>
      </c>
      <c r="E189">
        <v>1</v>
      </c>
      <c r="F189">
        <v>1</v>
      </c>
      <c r="G189">
        <v>1</v>
      </c>
      <c r="H189">
        <v>3</v>
      </c>
      <c r="I189" t="s">
        <v>363</v>
      </c>
      <c r="J189" t="s">
        <v>364</v>
      </c>
      <c r="K189" t="s">
        <v>365</v>
      </c>
      <c r="L189">
        <v>1354</v>
      </c>
      <c r="N189">
        <v>1010</v>
      </c>
      <c r="O189" t="s">
        <v>24</v>
      </c>
      <c r="P189" t="s">
        <v>24</v>
      </c>
      <c r="Q189">
        <v>1</v>
      </c>
      <c r="X189">
        <v>1</v>
      </c>
      <c r="Y189">
        <v>38.86</v>
      </c>
      <c r="Z189">
        <v>0</v>
      </c>
      <c r="AA189">
        <v>0</v>
      </c>
      <c r="AB189">
        <v>0</v>
      </c>
      <c r="AC189">
        <v>2</v>
      </c>
      <c r="AD189">
        <v>0</v>
      </c>
      <c r="AE189">
        <v>0</v>
      </c>
      <c r="AG189">
        <v>1</v>
      </c>
      <c r="AH189">
        <v>2</v>
      </c>
      <c r="AI189">
        <v>11182076</v>
      </c>
      <c r="AJ189">
        <v>189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t="12.75">
      <c r="A190">
        <f>ROW(Source!A67)</f>
        <v>67</v>
      </c>
      <c r="B190">
        <v>11182099</v>
      </c>
      <c r="C190">
        <v>11182058</v>
      </c>
      <c r="D190">
        <v>1444364</v>
      </c>
      <c r="E190">
        <v>1</v>
      </c>
      <c r="F190">
        <v>1</v>
      </c>
      <c r="G190">
        <v>1</v>
      </c>
      <c r="H190">
        <v>3</v>
      </c>
      <c r="I190" t="s">
        <v>369</v>
      </c>
      <c r="J190" t="s">
        <v>370</v>
      </c>
      <c r="K190" t="s">
        <v>371</v>
      </c>
      <c r="L190">
        <v>1355</v>
      </c>
      <c r="N190">
        <v>1010</v>
      </c>
      <c r="O190" t="s">
        <v>66</v>
      </c>
      <c r="P190" t="s">
        <v>66</v>
      </c>
      <c r="Q190">
        <v>100</v>
      </c>
      <c r="X190">
        <v>0.02</v>
      </c>
      <c r="Y190">
        <v>42</v>
      </c>
      <c r="Z190">
        <v>0</v>
      </c>
      <c r="AA190">
        <v>0</v>
      </c>
      <c r="AB190">
        <v>0</v>
      </c>
      <c r="AC190">
        <v>2</v>
      </c>
      <c r="AD190">
        <v>0</v>
      </c>
      <c r="AE190">
        <v>0</v>
      </c>
      <c r="AG190">
        <v>0.02</v>
      </c>
      <c r="AH190">
        <v>2</v>
      </c>
      <c r="AI190">
        <v>11182077</v>
      </c>
      <c r="AJ190">
        <v>190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t="12.75">
      <c r="A191">
        <f>ROW(Source!A67)</f>
        <v>67</v>
      </c>
      <c r="B191">
        <v>11182100</v>
      </c>
      <c r="C191">
        <v>11182058</v>
      </c>
      <c r="D191">
        <v>1444415</v>
      </c>
      <c r="E191">
        <v>1</v>
      </c>
      <c r="F191">
        <v>1</v>
      </c>
      <c r="G191">
        <v>1</v>
      </c>
      <c r="H191">
        <v>3</v>
      </c>
      <c r="I191" t="s">
        <v>406</v>
      </c>
      <c r="J191" t="s">
        <v>407</v>
      </c>
      <c r="K191" t="s">
        <v>408</v>
      </c>
      <c r="L191">
        <v>1346</v>
      </c>
      <c r="N191">
        <v>1009</v>
      </c>
      <c r="O191" t="s">
        <v>343</v>
      </c>
      <c r="P191" t="s">
        <v>343</v>
      </c>
      <c r="Q191">
        <v>1</v>
      </c>
      <c r="X191">
        <v>0.002</v>
      </c>
      <c r="Y191">
        <v>193.68</v>
      </c>
      <c r="Z191">
        <v>0</v>
      </c>
      <c r="AA191">
        <v>0</v>
      </c>
      <c r="AB191">
        <v>0</v>
      </c>
      <c r="AC191">
        <v>2</v>
      </c>
      <c r="AD191">
        <v>0</v>
      </c>
      <c r="AE191">
        <v>0</v>
      </c>
      <c r="AG191">
        <v>0.002</v>
      </c>
      <c r="AH191">
        <v>2</v>
      </c>
      <c r="AI191">
        <v>11182078</v>
      </c>
      <c r="AJ191">
        <v>191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t="12.75">
      <c r="A192">
        <f>ROW(Source!A67)</f>
        <v>67</v>
      </c>
      <c r="B192">
        <v>11182101</v>
      </c>
      <c r="C192">
        <v>11182058</v>
      </c>
      <c r="D192">
        <v>1458777</v>
      </c>
      <c r="E192">
        <v>1</v>
      </c>
      <c r="F192">
        <v>1</v>
      </c>
      <c r="G192">
        <v>1</v>
      </c>
      <c r="H192">
        <v>3</v>
      </c>
      <c r="I192" t="s">
        <v>409</v>
      </c>
      <c r="J192" t="s">
        <v>410</v>
      </c>
      <c r="K192" t="s">
        <v>411</v>
      </c>
      <c r="L192">
        <v>1346</v>
      </c>
      <c r="N192">
        <v>1009</v>
      </c>
      <c r="O192" t="s">
        <v>343</v>
      </c>
      <c r="P192" t="s">
        <v>343</v>
      </c>
      <c r="Q192">
        <v>1</v>
      </c>
      <c r="X192">
        <v>0.009</v>
      </c>
      <c r="Y192">
        <v>151.36</v>
      </c>
      <c r="Z192">
        <v>0</v>
      </c>
      <c r="AA192">
        <v>0</v>
      </c>
      <c r="AB192">
        <v>0</v>
      </c>
      <c r="AC192">
        <v>2</v>
      </c>
      <c r="AD192">
        <v>0</v>
      </c>
      <c r="AE192">
        <v>0</v>
      </c>
      <c r="AG192">
        <v>0.009</v>
      </c>
      <c r="AH192">
        <v>2</v>
      </c>
      <c r="AI192">
        <v>11182079</v>
      </c>
      <c r="AJ192">
        <v>192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t="12.75">
      <c r="A193">
        <f>ROW(Source!A67)</f>
        <v>67</v>
      </c>
      <c r="B193">
        <v>11182102</v>
      </c>
      <c r="C193">
        <v>11182058</v>
      </c>
      <c r="D193">
        <v>1459071</v>
      </c>
      <c r="E193">
        <v>1</v>
      </c>
      <c r="F193">
        <v>1</v>
      </c>
      <c r="G193">
        <v>1</v>
      </c>
      <c r="H193">
        <v>3</v>
      </c>
      <c r="I193" t="s">
        <v>372</v>
      </c>
      <c r="J193" t="s">
        <v>373</v>
      </c>
      <c r="K193" t="s">
        <v>374</v>
      </c>
      <c r="L193">
        <v>1346</v>
      </c>
      <c r="N193">
        <v>1009</v>
      </c>
      <c r="O193" t="s">
        <v>343</v>
      </c>
      <c r="P193" t="s">
        <v>343</v>
      </c>
      <c r="Q193">
        <v>1</v>
      </c>
      <c r="X193">
        <v>0.042</v>
      </c>
      <c r="Y193">
        <v>146.06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0</v>
      </c>
      <c r="AG193">
        <v>0.042</v>
      </c>
      <c r="AH193">
        <v>2</v>
      </c>
      <c r="AI193">
        <v>11182080</v>
      </c>
      <c r="AJ193">
        <v>193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t="12.75">
      <c r="A194">
        <f>ROW(Source!A68)</f>
        <v>68</v>
      </c>
      <c r="B194">
        <v>11182126</v>
      </c>
      <c r="C194">
        <v>11182103</v>
      </c>
      <c r="D194">
        <v>121642</v>
      </c>
      <c r="E194">
        <v>1</v>
      </c>
      <c r="F194">
        <v>1</v>
      </c>
      <c r="G194">
        <v>1</v>
      </c>
      <c r="H194">
        <v>1</v>
      </c>
      <c r="I194" t="s">
        <v>446</v>
      </c>
      <c r="K194" t="s">
        <v>447</v>
      </c>
      <c r="L194">
        <v>1369</v>
      </c>
      <c r="N194">
        <v>1013</v>
      </c>
      <c r="O194" t="s">
        <v>325</v>
      </c>
      <c r="P194" t="s">
        <v>325</v>
      </c>
      <c r="Q194">
        <v>1</v>
      </c>
      <c r="X194">
        <v>2.32</v>
      </c>
      <c r="Y194">
        <v>0</v>
      </c>
      <c r="Z194">
        <v>0</v>
      </c>
      <c r="AA194">
        <v>0</v>
      </c>
      <c r="AB194">
        <v>49.16</v>
      </c>
      <c r="AC194">
        <v>0</v>
      </c>
      <c r="AD194">
        <v>1</v>
      </c>
      <c r="AE194">
        <v>1</v>
      </c>
      <c r="AF194" t="s">
        <v>126</v>
      </c>
      <c r="AG194">
        <v>2.784</v>
      </c>
      <c r="AH194">
        <v>2</v>
      </c>
      <c r="AI194">
        <v>11182104</v>
      </c>
      <c r="AJ194">
        <v>194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ht="12.75">
      <c r="A195">
        <f>ROW(Source!A68)</f>
        <v>68</v>
      </c>
      <c r="B195">
        <v>11182127</v>
      </c>
      <c r="C195">
        <v>11182103</v>
      </c>
      <c r="D195">
        <v>121548</v>
      </c>
      <c r="E195">
        <v>1</v>
      </c>
      <c r="F195">
        <v>1</v>
      </c>
      <c r="G195">
        <v>1</v>
      </c>
      <c r="H195">
        <v>1</v>
      </c>
      <c r="I195" t="s">
        <v>34</v>
      </c>
      <c r="K195" t="s">
        <v>326</v>
      </c>
      <c r="L195">
        <v>608254</v>
      </c>
      <c r="N195">
        <v>1013</v>
      </c>
      <c r="O195" t="s">
        <v>327</v>
      </c>
      <c r="P195" t="s">
        <v>327</v>
      </c>
      <c r="Q195">
        <v>1</v>
      </c>
      <c r="X195">
        <v>0.01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2</v>
      </c>
      <c r="AF195" t="s">
        <v>126</v>
      </c>
      <c r="AG195">
        <v>0.012</v>
      </c>
      <c r="AH195">
        <v>2</v>
      </c>
      <c r="AI195">
        <v>11182105</v>
      </c>
      <c r="AJ195">
        <v>195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ht="12.75">
      <c r="A196">
        <f>ROW(Source!A68)</f>
        <v>68</v>
      </c>
      <c r="B196">
        <v>11182128</v>
      </c>
      <c r="C196">
        <v>11182103</v>
      </c>
      <c r="D196">
        <v>1466783</v>
      </c>
      <c r="E196">
        <v>1</v>
      </c>
      <c r="F196">
        <v>1</v>
      </c>
      <c r="G196">
        <v>1</v>
      </c>
      <c r="H196">
        <v>2</v>
      </c>
      <c r="I196" t="s">
        <v>328</v>
      </c>
      <c r="J196" t="s">
        <v>329</v>
      </c>
      <c r="K196" t="s">
        <v>330</v>
      </c>
      <c r="L196">
        <v>1480</v>
      </c>
      <c r="N196">
        <v>1013</v>
      </c>
      <c r="O196" t="s">
        <v>331</v>
      </c>
      <c r="P196" t="s">
        <v>332</v>
      </c>
      <c r="Q196">
        <v>1</v>
      </c>
      <c r="X196">
        <v>0.005</v>
      </c>
      <c r="Y196">
        <v>0</v>
      </c>
      <c r="Z196">
        <v>410.67</v>
      </c>
      <c r="AA196">
        <v>66.28</v>
      </c>
      <c r="AB196">
        <v>0</v>
      </c>
      <c r="AC196">
        <v>0</v>
      </c>
      <c r="AD196">
        <v>1</v>
      </c>
      <c r="AE196">
        <v>0</v>
      </c>
      <c r="AF196" t="s">
        <v>126</v>
      </c>
      <c r="AG196">
        <v>0.006</v>
      </c>
      <c r="AH196">
        <v>2</v>
      </c>
      <c r="AI196">
        <v>11182106</v>
      </c>
      <c r="AJ196">
        <v>196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ht="12.75">
      <c r="A197">
        <f>ROW(Source!A68)</f>
        <v>68</v>
      </c>
      <c r="B197">
        <v>11182129</v>
      </c>
      <c r="C197">
        <v>11182103</v>
      </c>
      <c r="D197">
        <v>1467385</v>
      </c>
      <c r="E197">
        <v>1</v>
      </c>
      <c r="F197">
        <v>1</v>
      </c>
      <c r="G197">
        <v>1</v>
      </c>
      <c r="H197">
        <v>2</v>
      </c>
      <c r="I197" t="s">
        <v>333</v>
      </c>
      <c r="J197" t="s">
        <v>334</v>
      </c>
      <c r="K197" t="s">
        <v>335</v>
      </c>
      <c r="L197">
        <v>1368</v>
      </c>
      <c r="N197">
        <v>1011</v>
      </c>
      <c r="O197" t="s">
        <v>336</v>
      </c>
      <c r="P197" t="s">
        <v>336</v>
      </c>
      <c r="Q197">
        <v>1</v>
      </c>
      <c r="X197">
        <v>0.13</v>
      </c>
      <c r="Y197">
        <v>0</v>
      </c>
      <c r="Z197">
        <v>15.45</v>
      </c>
      <c r="AA197">
        <v>0</v>
      </c>
      <c r="AB197">
        <v>0</v>
      </c>
      <c r="AC197">
        <v>0</v>
      </c>
      <c r="AD197">
        <v>1</v>
      </c>
      <c r="AE197">
        <v>0</v>
      </c>
      <c r="AF197" t="s">
        <v>126</v>
      </c>
      <c r="AG197">
        <v>0.156</v>
      </c>
      <c r="AH197">
        <v>2</v>
      </c>
      <c r="AI197">
        <v>11182107</v>
      </c>
      <c r="AJ197">
        <v>197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ht="12.75">
      <c r="A198">
        <f>ROW(Source!A68)</f>
        <v>68</v>
      </c>
      <c r="B198">
        <v>11182130</v>
      </c>
      <c r="C198">
        <v>11182103</v>
      </c>
      <c r="D198">
        <v>1471034</v>
      </c>
      <c r="E198">
        <v>1</v>
      </c>
      <c r="F198">
        <v>1</v>
      </c>
      <c r="G198">
        <v>1</v>
      </c>
      <c r="H198">
        <v>2</v>
      </c>
      <c r="I198" t="s">
        <v>386</v>
      </c>
      <c r="J198" t="s">
        <v>355</v>
      </c>
      <c r="K198" t="s">
        <v>387</v>
      </c>
      <c r="L198">
        <v>1480</v>
      </c>
      <c r="N198">
        <v>1013</v>
      </c>
      <c r="O198" t="s">
        <v>331</v>
      </c>
      <c r="P198" t="s">
        <v>332</v>
      </c>
      <c r="Q198">
        <v>1</v>
      </c>
      <c r="X198">
        <v>0.04</v>
      </c>
      <c r="Y198">
        <v>0</v>
      </c>
      <c r="Z198">
        <v>4.01</v>
      </c>
      <c r="AA198">
        <v>0</v>
      </c>
      <c r="AB198">
        <v>0</v>
      </c>
      <c r="AC198">
        <v>0</v>
      </c>
      <c r="AD198">
        <v>1</v>
      </c>
      <c r="AE198">
        <v>0</v>
      </c>
      <c r="AF198" t="s">
        <v>126</v>
      </c>
      <c r="AG198">
        <v>0.048</v>
      </c>
      <c r="AH198">
        <v>2</v>
      </c>
      <c r="AI198">
        <v>11182108</v>
      </c>
      <c r="AJ198">
        <v>198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ht="12.75">
      <c r="A199">
        <f>ROW(Source!A68)</f>
        <v>68</v>
      </c>
      <c r="B199">
        <v>11182131</v>
      </c>
      <c r="C199">
        <v>11182103</v>
      </c>
      <c r="D199">
        <v>1471455</v>
      </c>
      <c r="E199">
        <v>1</v>
      </c>
      <c r="F199">
        <v>1</v>
      </c>
      <c r="G199">
        <v>1</v>
      </c>
      <c r="H199">
        <v>2</v>
      </c>
      <c r="I199" t="s">
        <v>388</v>
      </c>
      <c r="J199" t="s">
        <v>389</v>
      </c>
      <c r="K199" t="s">
        <v>390</v>
      </c>
      <c r="L199">
        <v>1480</v>
      </c>
      <c r="N199">
        <v>1013</v>
      </c>
      <c r="O199" t="s">
        <v>331</v>
      </c>
      <c r="P199" t="s">
        <v>332</v>
      </c>
      <c r="Q199">
        <v>1</v>
      </c>
      <c r="X199">
        <v>0.2</v>
      </c>
      <c r="Y199">
        <v>0</v>
      </c>
      <c r="Z199">
        <v>3.32</v>
      </c>
      <c r="AA199">
        <v>0</v>
      </c>
      <c r="AB199">
        <v>0</v>
      </c>
      <c r="AC199">
        <v>0</v>
      </c>
      <c r="AD199">
        <v>1</v>
      </c>
      <c r="AE199">
        <v>0</v>
      </c>
      <c r="AF199" t="s">
        <v>126</v>
      </c>
      <c r="AG199">
        <v>0.24</v>
      </c>
      <c r="AH199">
        <v>2</v>
      </c>
      <c r="AI199">
        <v>11182109</v>
      </c>
      <c r="AJ199">
        <v>199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ht="12.75">
      <c r="A200">
        <f>ROW(Source!A68)</f>
        <v>68</v>
      </c>
      <c r="B200">
        <v>11182132</v>
      </c>
      <c r="C200">
        <v>11182103</v>
      </c>
      <c r="D200">
        <v>1471982</v>
      </c>
      <c r="E200">
        <v>1</v>
      </c>
      <c r="F200">
        <v>1</v>
      </c>
      <c r="G200">
        <v>1</v>
      </c>
      <c r="H200">
        <v>2</v>
      </c>
      <c r="I200" t="s">
        <v>337</v>
      </c>
      <c r="J200" t="s">
        <v>338</v>
      </c>
      <c r="K200" t="s">
        <v>339</v>
      </c>
      <c r="L200">
        <v>1480</v>
      </c>
      <c r="N200">
        <v>1013</v>
      </c>
      <c r="O200" t="s">
        <v>331</v>
      </c>
      <c r="P200" t="s">
        <v>332</v>
      </c>
      <c r="Q200">
        <v>1</v>
      </c>
      <c r="X200">
        <v>0.005</v>
      </c>
      <c r="Y200">
        <v>0</v>
      </c>
      <c r="Z200">
        <v>290.01</v>
      </c>
      <c r="AA200">
        <v>104.55</v>
      </c>
      <c r="AB200">
        <v>0</v>
      </c>
      <c r="AC200">
        <v>0</v>
      </c>
      <c r="AD200">
        <v>1</v>
      </c>
      <c r="AE200">
        <v>0</v>
      </c>
      <c r="AF200" t="s">
        <v>126</v>
      </c>
      <c r="AG200">
        <v>0.006</v>
      </c>
      <c r="AH200">
        <v>2</v>
      </c>
      <c r="AI200">
        <v>11182110</v>
      </c>
      <c r="AJ200">
        <v>200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ht="12.75">
      <c r="A201">
        <f>ROW(Source!A68)</f>
        <v>68</v>
      </c>
      <c r="B201">
        <v>11182133</v>
      </c>
      <c r="C201">
        <v>11182103</v>
      </c>
      <c r="D201">
        <v>1404368</v>
      </c>
      <c r="E201">
        <v>1</v>
      </c>
      <c r="F201">
        <v>1</v>
      </c>
      <c r="G201">
        <v>1</v>
      </c>
      <c r="H201">
        <v>3</v>
      </c>
      <c r="I201" t="s">
        <v>340</v>
      </c>
      <c r="J201" t="s">
        <v>341</v>
      </c>
      <c r="K201" t="s">
        <v>342</v>
      </c>
      <c r="L201">
        <v>1346</v>
      </c>
      <c r="N201">
        <v>1009</v>
      </c>
      <c r="O201" t="s">
        <v>343</v>
      </c>
      <c r="P201" t="s">
        <v>343</v>
      </c>
      <c r="Q201">
        <v>1</v>
      </c>
      <c r="X201">
        <v>0.07</v>
      </c>
      <c r="Y201">
        <v>40.04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0</v>
      </c>
      <c r="AG201">
        <v>0.07</v>
      </c>
      <c r="AH201">
        <v>2</v>
      </c>
      <c r="AI201">
        <v>11182111</v>
      </c>
      <c r="AJ201">
        <v>201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ht="12.75">
      <c r="A202">
        <f>ROW(Source!A68)</f>
        <v>68</v>
      </c>
      <c r="B202">
        <v>11182134</v>
      </c>
      <c r="C202">
        <v>11182103</v>
      </c>
      <c r="D202">
        <v>1404455</v>
      </c>
      <c r="E202">
        <v>1</v>
      </c>
      <c r="F202">
        <v>1</v>
      </c>
      <c r="G202">
        <v>1</v>
      </c>
      <c r="H202">
        <v>3</v>
      </c>
      <c r="I202" t="s">
        <v>391</v>
      </c>
      <c r="J202" t="s">
        <v>392</v>
      </c>
      <c r="K202" t="s">
        <v>393</v>
      </c>
      <c r="L202">
        <v>1346</v>
      </c>
      <c r="N202">
        <v>1009</v>
      </c>
      <c r="O202" t="s">
        <v>343</v>
      </c>
      <c r="P202" t="s">
        <v>343</v>
      </c>
      <c r="Q202">
        <v>1</v>
      </c>
      <c r="X202">
        <v>0.004</v>
      </c>
      <c r="Y202">
        <v>20.82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0</v>
      </c>
      <c r="AG202">
        <v>0.004</v>
      </c>
      <c r="AH202">
        <v>2</v>
      </c>
      <c r="AI202">
        <v>11182112</v>
      </c>
      <c r="AJ202">
        <v>202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ht="12.75">
      <c r="A203">
        <f>ROW(Source!A68)</f>
        <v>68</v>
      </c>
      <c r="B203">
        <v>11182135</v>
      </c>
      <c r="C203">
        <v>11182103</v>
      </c>
      <c r="D203">
        <v>1404489</v>
      </c>
      <c r="E203">
        <v>1</v>
      </c>
      <c r="F203">
        <v>1</v>
      </c>
      <c r="G203">
        <v>1</v>
      </c>
      <c r="H203">
        <v>3</v>
      </c>
      <c r="I203" t="s">
        <v>344</v>
      </c>
      <c r="J203" t="s">
        <v>345</v>
      </c>
      <c r="K203" t="s">
        <v>346</v>
      </c>
      <c r="L203">
        <v>1346</v>
      </c>
      <c r="N203">
        <v>1009</v>
      </c>
      <c r="O203" t="s">
        <v>343</v>
      </c>
      <c r="P203" t="s">
        <v>343</v>
      </c>
      <c r="Q203">
        <v>1</v>
      </c>
      <c r="X203">
        <v>0.38</v>
      </c>
      <c r="Y203">
        <v>22.6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G203">
        <v>0.38</v>
      </c>
      <c r="AH203">
        <v>2</v>
      </c>
      <c r="AI203">
        <v>11182113</v>
      </c>
      <c r="AJ203">
        <v>203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ht="12.75">
      <c r="A204">
        <f>ROW(Source!A68)</f>
        <v>68</v>
      </c>
      <c r="B204">
        <v>11182136</v>
      </c>
      <c r="C204">
        <v>11182103</v>
      </c>
      <c r="D204">
        <v>1405092</v>
      </c>
      <c r="E204">
        <v>1</v>
      </c>
      <c r="F204">
        <v>1</v>
      </c>
      <c r="G204">
        <v>1</v>
      </c>
      <c r="H204">
        <v>3</v>
      </c>
      <c r="I204" t="s">
        <v>394</v>
      </c>
      <c r="J204" t="s">
        <v>395</v>
      </c>
      <c r="K204" t="s">
        <v>396</v>
      </c>
      <c r="L204">
        <v>1358</v>
      </c>
      <c r="N204">
        <v>1010</v>
      </c>
      <c r="O204" t="s">
        <v>230</v>
      </c>
      <c r="P204" t="s">
        <v>230</v>
      </c>
      <c r="Q204">
        <v>10</v>
      </c>
      <c r="X204">
        <v>1.22</v>
      </c>
      <c r="Y204">
        <v>10</v>
      </c>
      <c r="Z204">
        <v>0</v>
      </c>
      <c r="AA204">
        <v>0</v>
      </c>
      <c r="AB204">
        <v>0</v>
      </c>
      <c r="AC204">
        <v>2</v>
      </c>
      <c r="AD204">
        <v>0</v>
      </c>
      <c r="AE204">
        <v>0</v>
      </c>
      <c r="AG204">
        <v>1.22</v>
      </c>
      <c r="AH204">
        <v>2</v>
      </c>
      <c r="AI204">
        <v>11182114</v>
      </c>
      <c r="AJ204">
        <v>204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ht="12.75">
      <c r="A205">
        <f>ROW(Source!A68)</f>
        <v>68</v>
      </c>
      <c r="B205">
        <v>11182137</v>
      </c>
      <c r="C205">
        <v>11182103</v>
      </c>
      <c r="D205">
        <v>1405109</v>
      </c>
      <c r="E205">
        <v>1</v>
      </c>
      <c r="F205">
        <v>1</v>
      </c>
      <c r="G205">
        <v>1</v>
      </c>
      <c r="H205">
        <v>3</v>
      </c>
      <c r="I205" t="s">
        <v>357</v>
      </c>
      <c r="J205" t="s">
        <v>358</v>
      </c>
      <c r="K205" t="s">
        <v>359</v>
      </c>
      <c r="L205">
        <v>1355</v>
      </c>
      <c r="N205">
        <v>1010</v>
      </c>
      <c r="O205" t="s">
        <v>66</v>
      </c>
      <c r="P205" t="s">
        <v>66</v>
      </c>
      <c r="Q205">
        <v>100</v>
      </c>
      <c r="X205">
        <v>0.014</v>
      </c>
      <c r="Y205">
        <v>206.3</v>
      </c>
      <c r="Z205">
        <v>0</v>
      </c>
      <c r="AA205">
        <v>0</v>
      </c>
      <c r="AB205">
        <v>0</v>
      </c>
      <c r="AC205">
        <v>2</v>
      </c>
      <c r="AD205">
        <v>0</v>
      </c>
      <c r="AE205">
        <v>0</v>
      </c>
      <c r="AG205">
        <v>0.014</v>
      </c>
      <c r="AH205">
        <v>2</v>
      </c>
      <c r="AI205">
        <v>11182115</v>
      </c>
      <c r="AJ205">
        <v>205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ht="12.75">
      <c r="A206">
        <f>ROW(Source!A68)</f>
        <v>68</v>
      </c>
      <c r="B206">
        <v>11182138</v>
      </c>
      <c r="C206">
        <v>11182103</v>
      </c>
      <c r="D206">
        <v>1405125</v>
      </c>
      <c r="E206">
        <v>1</v>
      </c>
      <c r="F206">
        <v>1</v>
      </c>
      <c r="G206">
        <v>1</v>
      </c>
      <c r="H206">
        <v>3</v>
      </c>
      <c r="I206" t="s">
        <v>397</v>
      </c>
      <c r="J206" t="s">
        <v>398</v>
      </c>
      <c r="K206" t="s">
        <v>399</v>
      </c>
      <c r="L206">
        <v>1358</v>
      </c>
      <c r="N206">
        <v>1010</v>
      </c>
      <c r="O206" t="s">
        <v>230</v>
      </c>
      <c r="P206" t="s">
        <v>230</v>
      </c>
      <c r="Q206">
        <v>10</v>
      </c>
      <c r="X206">
        <v>1.22</v>
      </c>
      <c r="Y206">
        <v>8</v>
      </c>
      <c r="Z206">
        <v>0</v>
      </c>
      <c r="AA206">
        <v>0</v>
      </c>
      <c r="AB206">
        <v>0</v>
      </c>
      <c r="AC206">
        <v>2</v>
      </c>
      <c r="AD206">
        <v>0</v>
      </c>
      <c r="AE206">
        <v>0</v>
      </c>
      <c r="AG206">
        <v>1.22</v>
      </c>
      <c r="AH206">
        <v>2</v>
      </c>
      <c r="AI206">
        <v>11182116</v>
      </c>
      <c r="AJ206">
        <v>206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ht="12.75">
      <c r="A207">
        <f>ROW(Source!A68)</f>
        <v>68</v>
      </c>
      <c r="B207">
        <v>11182139</v>
      </c>
      <c r="C207">
        <v>11182103</v>
      </c>
      <c r="D207">
        <v>1405744</v>
      </c>
      <c r="E207">
        <v>1</v>
      </c>
      <c r="F207">
        <v>1</v>
      </c>
      <c r="G207">
        <v>1</v>
      </c>
      <c r="H207">
        <v>3</v>
      </c>
      <c r="I207" t="s">
        <v>400</v>
      </c>
      <c r="J207" t="s">
        <v>401</v>
      </c>
      <c r="K207" t="s">
        <v>402</v>
      </c>
      <c r="L207">
        <v>1346</v>
      </c>
      <c r="N207">
        <v>1009</v>
      </c>
      <c r="O207" t="s">
        <v>343</v>
      </c>
      <c r="P207" t="s">
        <v>343</v>
      </c>
      <c r="Q207">
        <v>1</v>
      </c>
      <c r="X207">
        <v>0.014</v>
      </c>
      <c r="Y207">
        <v>60</v>
      </c>
      <c r="Z207">
        <v>0</v>
      </c>
      <c r="AA207">
        <v>0</v>
      </c>
      <c r="AB207">
        <v>0</v>
      </c>
      <c r="AC207">
        <v>2</v>
      </c>
      <c r="AD207">
        <v>0</v>
      </c>
      <c r="AE207">
        <v>0</v>
      </c>
      <c r="AG207">
        <v>0.014</v>
      </c>
      <c r="AH207">
        <v>2</v>
      </c>
      <c r="AI207">
        <v>11182117</v>
      </c>
      <c r="AJ207">
        <v>207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ht="12.75">
      <c r="A208">
        <f>ROW(Source!A68)</f>
        <v>68</v>
      </c>
      <c r="B208">
        <v>11182140</v>
      </c>
      <c r="C208">
        <v>11182103</v>
      </c>
      <c r="D208">
        <v>1405803</v>
      </c>
      <c r="E208">
        <v>1</v>
      </c>
      <c r="F208">
        <v>1</v>
      </c>
      <c r="G208">
        <v>1</v>
      </c>
      <c r="H208">
        <v>3</v>
      </c>
      <c r="I208" t="s">
        <v>347</v>
      </c>
      <c r="J208" t="s">
        <v>348</v>
      </c>
      <c r="K208" t="s">
        <v>349</v>
      </c>
      <c r="L208">
        <v>1346</v>
      </c>
      <c r="N208">
        <v>1009</v>
      </c>
      <c r="O208" t="s">
        <v>343</v>
      </c>
      <c r="P208" t="s">
        <v>343</v>
      </c>
      <c r="Q208">
        <v>1</v>
      </c>
      <c r="X208">
        <v>0.047</v>
      </c>
      <c r="Y208">
        <v>41.07</v>
      </c>
      <c r="Z208">
        <v>0</v>
      </c>
      <c r="AA208">
        <v>0</v>
      </c>
      <c r="AB208">
        <v>0</v>
      </c>
      <c r="AC208">
        <v>2</v>
      </c>
      <c r="AD208">
        <v>0</v>
      </c>
      <c r="AE208">
        <v>0</v>
      </c>
      <c r="AG208">
        <v>0.047</v>
      </c>
      <c r="AH208">
        <v>2</v>
      </c>
      <c r="AI208">
        <v>11182118</v>
      </c>
      <c r="AJ208">
        <v>208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ht="12.75">
      <c r="A209">
        <f>ROW(Source!A68)</f>
        <v>68</v>
      </c>
      <c r="B209">
        <v>11182141</v>
      </c>
      <c r="C209">
        <v>11182103</v>
      </c>
      <c r="D209">
        <v>1423458</v>
      </c>
      <c r="E209">
        <v>1</v>
      </c>
      <c r="F209">
        <v>1</v>
      </c>
      <c r="G209">
        <v>1</v>
      </c>
      <c r="H209">
        <v>3</v>
      </c>
      <c r="I209" t="s">
        <v>350</v>
      </c>
      <c r="J209" t="s">
        <v>351</v>
      </c>
      <c r="K209" t="s">
        <v>352</v>
      </c>
      <c r="L209">
        <v>1348</v>
      </c>
      <c r="N209">
        <v>1009</v>
      </c>
      <c r="O209" t="s">
        <v>353</v>
      </c>
      <c r="P209" t="s">
        <v>353</v>
      </c>
      <c r="Q209">
        <v>1000</v>
      </c>
      <c r="X209">
        <v>0.002</v>
      </c>
      <c r="Y209">
        <v>18175.85</v>
      </c>
      <c r="Z209">
        <v>0</v>
      </c>
      <c r="AA209">
        <v>0</v>
      </c>
      <c r="AB209">
        <v>0</v>
      </c>
      <c r="AC209">
        <v>2</v>
      </c>
      <c r="AD209">
        <v>0</v>
      </c>
      <c r="AE209">
        <v>0</v>
      </c>
      <c r="AG209">
        <v>0.002</v>
      </c>
      <c r="AH209">
        <v>2</v>
      </c>
      <c r="AI209">
        <v>11182119</v>
      </c>
      <c r="AJ209">
        <v>209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ht="12.75">
      <c r="A210">
        <f>ROW(Source!A68)</f>
        <v>68</v>
      </c>
      <c r="B210">
        <v>11182142</v>
      </c>
      <c r="C210">
        <v>11182103</v>
      </c>
      <c r="D210">
        <v>1444118</v>
      </c>
      <c r="E210">
        <v>1</v>
      </c>
      <c r="F210">
        <v>1</v>
      </c>
      <c r="G210">
        <v>1</v>
      </c>
      <c r="H210">
        <v>3</v>
      </c>
      <c r="I210" t="s">
        <v>403</v>
      </c>
      <c r="J210" t="s">
        <v>404</v>
      </c>
      <c r="K210" t="s">
        <v>405</v>
      </c>
      <c r="L210">
        <v>1354</v>
      </c>
      <c r="N210">
        <v>1010</v>
      </c>
      <c r="O210" t="s">
        <v>24</v>
      </c>
      <c r="P210" t="s">
        <v>24</v>
      </c>
      <c r="Q210">
        <v>1</v>
      </c>
      <c r="X210">
        <v>6.1</v>
      </c>
      <c r="Y210">
        <v>33.49</v>
      </c>
      <c r="Z210">
        <v>0</v>
      </c>
      <c r="AA210">
        <v>0</v>
      </c>
      <c r="AB210">
        <v>0</v>
      </c>
      <c r="AC210">
        <v>2</v>
      </c>
      <c r="AD210">
        <v>0</v>
      </c>
      <c r="AE210">
        <v>0</v>
      </c>
      <c r="AG210">
        <v>6.1</v>
      </c>
      <c r="AH210">
        <v>2</v>
      </c>
      <c r="AI210">
        <v>11182120</v>
      </c>
      <c r="AJ210">
        <v>210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ht="12.75">
      <c r="A211">
        <f>ROW(Source!A68)</f>
        <v>68</v>
      </c>
      <c r="B211">
        <v>11182143</v>
      </c>
      <c r="C211">
        <v>11182103</v>
      </c>
      <c r="D211">
        <v>1444144</v>
      </c>
      <c r="E211">
        <v>1</v>
      </c>
      <c r="F211">
        <v>1</v>
      </c>
      <c r="G211">
        <v>1</v>
      </c>
      <c r="H211">
        <v>3</v>
      </c>
      <c r="I211" t="s">
        <v>363</v>
      </c>
      <c r="J211" t="s">
        <v>364</v>
      </c>
      <c r="K211" t="s">
        <v>365</v>
      </c>
      <c r="L211">
        <v>1354</v>
      </c>
      <c r="N211">
        <v>1010</v>
      </c>
      <c r="O211" t="s">
        <v>24</v>
      </c>
      <c r="P211" t="s">
        <v>24</v>
      </c>
      <c r="Q211">
        <v>1</v>
      </c>
      <c r="X211">
        <v>1</v>
      </c>
      <c r="Y211">
        <v>38.86</v>
      </c>
      <c r="Z211">
        <v>0</v>
      </c>
      <c r="AA211">
        <v>0</v>
      </c>
      <c r="AB211">
        <v>0</v>
      </c>
      <c r="AC211">
        <v>2</v>
      </c>
      <c r="AD211">
        <v>0</v>
      </c>
      <c r="AE211">
        <v>0</v>
      </c>
      <c r="AG211">
        <v>1</v>
      </c>
      <c r="AH211">
        <v>2</v>
      </c>
      <c r="AI211">
        <v>11182121</v>
      </c>
      <c r="AJ211">
        <v>211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ht="12.75">
      <c r="A212">
        <f>ROW(Source!A68)</f>
        <v>68</v>
      </c>
      <c r="B212">
        <v>11182144</v>
      </c>
      <c r="C212">
        <v>11182103</v>
      </c>
      <c r="D212">
        <v>1444364</v>
      </c>
      <c r="E212">
        <v>1</v>
      </c>
      <c r="F212">
        <v>1</v>
      </c>
      <c r="G212">
        <v>1</v>
      </c>
      <c r="H212">
        <v>3</v>
      </c>
      <c r="I212" t="s">
        <v>369</v>
      </c>
      <c r="J212" t="s">
        <v>370</v>
      </c>
      <c r="K212" t="s">
        <v>371</v>
      </c>
      <c r="L212">
        <v>1355</v>
      </c>
      <c r="N212">
        <v>1010</v>
      </c>
      <c r="O212" t="s">
        <v>66</v>
      </c>
      <c r="P212" t="s">
        <v>66</v>
      </c>
      <c r="Q212">
        <v>100</v>
      </c>
      <c r="X212">
        <v>0.02</v>
      </c>
      <c r="Y212">
        <v>42</v>
      </c>
      <c r="Z212">
        <v>0</v>
      </c>
      <c r="AA212">
        <v>0</v>
      </c>
      <c r="AB212">
        <v>0</v>
      </c>
      <c r="AC212">
        <v>2</v>
      </c>
      <c r="AD212">
        <v>0</v>
      </c>
      <c r="AE212">
        <v>0</v>
      </c>
      <c r="AG212">
        <v>0.02</v>
      </c>
      <c r="AH212">
        <v>2</v>
      </c>
      <c r="AI212">
        <v>11182122</v>
      </c>
      <c r="AJ212">
        <v>212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ht="12.75">
      <c r="A213">
        <f>ROW(Source!A68)</f>
        <v>68</v>
      </c>
      <c r="B213">
        <v>11182145</v>
      </c>
      <c r="C213">
        <v>11182103</v>
      </c>
      <c r="D213">
        <v>1444415</v>
      </c>
      <c r="E213">
        <v>1</v>
      </c>
      <c r="F213">
        <v>1</v>
      </c>
      <c r="G213">
        <v>1</v>
      </c>
      <c r="H213">
        <v>3</v>
      </c>
      <c r="I213" t="s">
        <v>406</v>
      </c>
      <c r="J213" t="s">
        <v>407</v>
      </c>
      <c r="K213" t="s">
        <v>408</v>
      </c>
      <c r="L213">
        <v>1346</v>
      </c>
      <c r="N213">
        <v>1009</v>
      </c>
      <c r="O213" t="s">
        <v>343</v>
      </c>
      <c r="P213" t="s">
        <v>343</v>
      </c>
      <c r="Q213">
        <v>1</v>
      </c>
      <c r="X213">
        <v>0.002</v>
      </c>
      <c r="Y213">
        <v>193.68</v>
      </c>
      <c r="Z213">
        <v>0</v>
      </c>
      <c r="AA213">
        <v>0</v>
      </c>
      <c r="AB213">
        <v>0</v>
      </c>
      <c r="AC213">
        <v>2</v>
      </c>
      <c r="AD213">
        <v>0</v>
      </c>
      <c r="AE213">
        <v>0</v>
      </c>
      <c r="AG213">
        <v>0.002</v>
      </c>
      <c r="AH213">
        <v>2</v>
      </c>
      <c r="AI213">
        <v>11182123</v>
      </c>
      <c r="AJ213">
        <v>213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ht="12.75">
      <c r="A214">
        <f>ROW(Source!A68)</f>
        <v>68</v>
      </c>
      <c r="B214">
        <v>11182146</v>
      </c>
      <c r="C214">
        <v>11182103</v>
      </c>
      <c r="D214">
        <v>1458777</v>
      </c>
      <c r="E214">
        <v>1</v>
      </c>
      <c r="F214">
        <v>1</v>
      </c>
      <c r="G214">
        <v>1</v>
      </c>
      <c r="H214">
        <v>3</v>
      </c>
      <c r="I214" t="s">
        <v>409</v>
      </c>
      <c r="J214" t="s">
        <v>410</v>
      </c>
      <c r="K214" t="s">
        <v>411</v>
      </c>
      <c r="L214">
        <v>1346</v>
      </c>
      <c r="N214">
        <v>1009</v>
      </c>
      <c r="O214" t="s">
        <v>343</v>
      </c>
      <c r="P214" t="s">
        <v>343</v>
      </c>
      <c r="Q214">
        <v>1</v>
      </c>
      <c r="X214">
        <v>0.009</v>
      </c>
      <c r="Y214">
        <v>151.36</v>
      </c>
      <c r="Z214">
        <v>0</v>
      </c>
      <c r="AA214">
        <v>0</v>
      </c>
      <c r="AB214">
        <v>0</v>
      </c>
      <c r="AC214">
        <v>2</v>
      </c>
      <c r="AD214">
        <v>0</v>
      </c>
      <c r="AE214">
        <v>0</v>
      </c>
      <c r="AG214">
        <v>0.009</v>
      </c>
      <c r="AH214">
        <v>2</v>
      </c>
      <c r="AI214">
        <v>11182124</v>
      </c>
      <c r="AJ214">
        <v>214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ht="12.75">
      <c r="A215">
        <f>ROW(Source!A68)</f>
        <v>68</v>
      </c>
      <c r="B215">
        <v>11182147</v>
      </c>
      <c r="C215">
        <v>11182103</v>
      </c>
      <c r="D215">
        <v>1459071</v>
      </c>
      <c r="E215">
        <v>1</v>
      </c>
      <c r="F215">
        <v>1</v>
      </c>
      <c r="G215">
        <v>1</v>
      </c>
      <c r="H215">
        <v>3</v>
      </c>
      <c r="I215" t="s">
        <v>372</v>
      </c>
      <c r="J215" t="s">
        <v>373</v>
      </c>
      <c r="K215" t="s">
        <v>374</v>
      </c>
      <c r="L215">
        <v>1346</v>
      </c>
      <c r="N215">
        <v>1009</v>
      </c>
      <c r="O215" t="s">
        <v>343</v>
      </c>
      <c r="P215" t="s">
        <v>343</v>
      </c>
      <c r="Q215">
        <v>1</v>
      </c>
      <c r="X215">
        <v>0.036</v>
      </c>
      <c r="Y215">
        <v>146.06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0</v>
      </c>
      <c r="AG215">
        <v>0.036</v>
      </c>
      <c r="AH215">
        <v>2</v>
      </c>
      <c r="AI215">
        <v>11182125</v>
      </c>
      <c r="AJ215">
        <v>215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ht="12.75">
      <c r="A216">
        <f>ROW(Source!A69)</f>
        <v>69</v>
      </c>
      <c r="B216">
        <v>11182170</v>
      </c>
      <c r="C216">
        <v>11182148</v>
      </c>
      <c r="D216">
        <v>121642</v>
      </c>
      <c r="E216">
        <v>1</v>
      </c>
      <c r="F216">
        <v>1</v>
      </c>
      <c r="G216">
        <v>1</v>
      </c>
      <c r="H216">
        <v>1</v>
      </c>
      <c r="I216" t="s">
        <v>446</v>
      </c>
      <c r="K216" t="s">
        <v>447</v>
      </c>
      <c r="L216">
        <v>1369</v>
      </c>
      <c r="N216">
        <v>1013</v>
      </c>
      <c r="O216" t="s">
        <v>325</v>
      </c>
      <c r="P216" t="s">
        <v>325</v>
      </c>
      <c r="Q216">
        <v>1</v>
      </c>
      <c r="X216">
        <v>1.56</v>
      </c>
      <c r="Y216">
        <v>0</v>
      </c>
      <c r="Z216">
        <v>0</v>
      </c>
      <c r="AA216">
        <v>0</v>
      </c>
      <c r="AB216">
        <v>49.16</v>
      </c>
      <c r="AC216">
        <v>0</v>
      </c>
      <c r="AD216">
        <v>1</v>
      </c>
      <c r="AE216">
        <v>1</v>
      </c>
      <c r="AF216" t="s">
        <v>126</v>
      </c>
      <c r="AG216">
        <v>1.8719999999999999</v>
      </c>
      <c r="AH216">
        <v>2</v>
      </c>
      <c r="AI216">
        <v>11182149</v>
      </c>
      <c r="AJ216">
        <v>216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ht="12.75">
      <c r="A217">
        <f>ROW(Source!A69)</f>
        <v>69</v>
      </c>
      <c r="B217">
        <v>11182171</v>
      </c>
      <c r="C217">
        <v>11182148</v>
      </c>
      <c r="D217">
        <v>121548</v>
      </c>
      <c r="E217">
        <v>1</v>
      </c>
      <c r="F217">
        <v>1</v>
      </c>
      <c r="G217">
        <v>1</v>
      </c>
      <c r="H217">
        <v>1</v>
      </c>
      <c r="I217" t="s">
        <v>34</v>
      </c>
      <c r="K217" t="s">
        <v>326</v>
      </c>
      <c r="L217">
        <v>608254</v>
      </c>
      <c r="N217">
        <v>1013</v>
      </c>
      <c r="O217" t="s">
        <v>327</v>
      </c>
      <c r="P217" t="s">
        <v>327</v>
      </c>
      <c r="Q217">
        <v>1</v>
      </c>
      <c r="X217">
        <v>0.004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2</v>
      </c>
      <c r="AF217" t="s">
        <v>126</v>
      </c>
      <c r="AG217">
        <v>0.0048</v>
      </c>
      <c r="AH217">
        <v>2</v>
      </c>
      <c r="AI217">
        <v>11182150</v>
      </c>
      <c r="AJ217">
        <v>217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ht="12.75">
      <c r="A218">
        <f>ROW(Source!A69)</f>
        <v>69</v>
      </c>
      <c r="B218">
        <v>11182172</v>
      </c>
      <c r="C218">
        <v>11182148</v>
      </c>
      <c r="D218">
        <v>1466783</v>
      </c>
      <c r="E218">
        <v>1</v>
      </c>
      <c r="F218">
        <v>1</v>
      </c>
      <c r="G218">
        <v>1</v>
      </c>
      <c r="H218">
        <v>2</v>
      </c>
      <c r="I218" t="s">
        <v>328</v>
      </c>
      <c r="J218" t="s">
        <v>329</v>
      </c>
      <c r="K218" t="s">
        <v>330</v>
      </c>
      <c r="L218">
        <v>1480</v>
      </c>
      <c r="N218">
        <v>1013</v>
      </c>
      <c r="O218" t="s">
        <v>331</v>
      </c>
      <c r="P218" t="s">
        <v>332</v>
      </c>
      <c r="Q218">
        <v>1</v>
      </c>
      <c r="X218">
        <v>0.002</v>
      </c>
      <c r="Y218">
        <v>0</v>
      </c>
      <c r="Z218">
        <v>410.67</v>
      </c>
      <c r="AA218">
        <v>66.28</v>
      </c>
      <c r="AB218">
        <v>0</v>
      </c>
      <c r="AC218">
        <v>0</v>
      </c>
      <c r="AD218">
        <v>1</v>
      </c>
      <c r="AE218">
        <v>0</v>
      </c>
      <c r="AF218" t="s">
        <v>126</v>
      </c>
      <c r="AG218">
        <v>0.0024</v>
      </c>
      <c r="AH218">
        <v>2</v>
      </c>
      <c r="AI218">
        <v>11182151</v>
      </c>
      <c r="AJ218">
        <v>218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ht="12.75">
      <c r="A219">
        <f>ROW(Source!A69)</f>
        <v>69</v>
      </c>
      <c r="B219">
        <v>11182173</v>
      </c>
      <c r="C219">
        <v>11182148</v>
      </c>
      <c r="D219">
        <v>1467385</v>
      </c>
      <c r="E219">
        <v>1</v>
      </c>
      <c r="F219">
        <v>1</v>
      </c>
      <c r="G219">
        <v>1</v>
      </c>
      <c r="H219">
        <v>2</v>
      </c>
      <c r="I219" t="s">
        <v>333</v>
      </c>
      <c r="J219" t="s">
        <v>334</v>
      </c>
      <c r="K219" t="s">
        <v>335</v>
      </c>
      <c r="L219">
        <v>1368</v>
      </c>
      <c r="N219">
        <v>1011</v>
      </c>
      <c r="O219" t="s">
        <v>336</v>
      </c>
      <c r="P219" t="s">
        <v>336</v>
      </c>
      <c r="Q219">
        <v>1</v>
      </c>
      <c r="X219">
        <v>0.13</v>
      </c>
      <c r="Y219">
        <v>0</v>
      </c>
      <c r="Z219">
        <v>15.45</v>
      </c>
      <c r="AA219">
        <v>0</v>
      </c>
      <c r="AB219">
        <v>0</v>
      </c>
      <c r="AC219">
        <v>0</v>
      </c>
      <c r="AD219">
        <v>1</v>
      </c>
      <c r="AE219">
        <v>0</v>
      </c>
      <c r="AF219" t="s">
        <v>126</v>
      </c>
      <c r="AG219">
        <v>0.156</v>
      </c>
      <c r="AH219">
        <v>2</v>
      </c>
      <c r="AI219">
        <v>11182152</v>
      </c>
      <c r="AJ219">
        <v>219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ht="12.75">
      <c r="A220">
        <f>ROW(Source!A69)</f>
        <v>69</v>
      </c>
      <c r="B220">
        <v>11182174</v>
      </c>
      <c r="C220">
        <v>11182148</v>
      </c>
      <c r="D220">
        <v>1471034</v>
      </c>
      <c r="E220">
        <v>1</v>
      </c>
      <c r="F220">
        <v>1</v>
      </c>
      <c r="G220">
        <v>1</v>
      </c>
      <c r="H220">
        <v>2</v>
      </c>
      <c r="I220" t="s">
        <v>386</v>
      </c>
      <c r="J220" t="s">
        <v>355</v>
      </c>
      <c r="K220" t="s">
        <v>387</v>
      </c>
      <c r="L220">
        <v>1480</v>
      </c>
      <c r="N220">
        <v>1013</v>
      </c>
      <c r="O220" t="s">
        <v>331</v>
      </c>
      <c r="P220" t="s">
        <v>332</v>
      </c>
      <c r="Q220">
        <v>1</v>
      </c>
      <c r="X220">
        <v>0.04</v>
      </c>
      <c r="Y220">
        <v>0</v>
      </c>
      <c r="Z220">
        <v>4.01</v>
      </c>
      <c r="AA220">
        <v>0</v>
      </c>
      <c r="AB220">
        <v>0</v>
      </c>
      <c r="AC220">
        <v>0</v>
      </c>
      <c r="AD220">
        <v>1</v>
      </c>
      <c r="AE220">
        <v>0</v>
      </c>
      <c r="AF220" t="s">
        <v>126</v>
      </c>
      <c r="AG220">
        <v>0.048</v>
      </c>
      <c r="AH220">
        <v>2</v>
      </c>
      <c r="AI220">
        <v>11182153</v>
      </c>
      <c r="AJ220">
        <v>220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ht="12.75">
      <c r="A221">
        <f>ROW(Source!A69)</f>
        <v>69</v>
      </c>
      <c r="B221">
        <v>11182175</v>
      </c>
      <c r="C221">
        <v>11182148</v>
      </c>
      <c r="D221">
        <v>1471982</v>
      </c>
      <c r="E221">
        <v>1</v>
      </c>
      <c r="F221">
        <v>1</v>
      </c>
      <c r="G221">
        <v>1</v>
      </c>
      <c r="H221">
        <v>2</v>
      </c>
      <c r="I221" t="s">
        <v>337</v>
      </c>
      <c r="J221" t="s">
        <v>338</v>
      </c>
      <c r="K221" t="s">
        <v>339</v>
      </c>
      <c r="L221">
        <v>1480</v>
      </c>
      <c r="N221">
        <v>1013</v>
      </c>
      <c r="O221" t="s">
        <v>331</v>
      </c>
      <c r="P221" t="s">
        <v>332</v>
      </c>
      <c r="Q221">
        <v>1</v>
      </c>
      <c r="X221">
        <v>0.002</v>
      </c>
      <c r="Y221">
        <v>0</v>
      </c>
      <c r="Z221">
        <v>290.01</v>
      </c>
      <c r="AA221">
        <v>104.55</v>
      </c>
      <c r="AB221">
        <v>0</v>
      </c>
      <c r="AC221">
        <v>0</v>
      </c>
      <c r="AD221">
        <v>1</v>
      </c>
      <c r="AE221">
        <v>0</v>
      </c>
      <c r="AF221" t="s">
        <v>126</v>
      </c>
      <c r="AG221">
        <v>0.0024</v>
      </c>
      <c r="AH221">
        <v>2</v>
      </c>
      <c r="AI221">
        <v>11182154</v>
      </c>
      <c r="AJ221">
        <v>221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ht="12.75">
      <c r="A222">
        <f>ROW(Source!A69)</f>
        <v>69</v>
      </c>
      <c r="B222">
        <v>11182176</v>
      </c>
      <c r="C222">
        <v>11182148</v>
      </c>
      <c r="D222">
        <v>1404368</v>
      </c>
      <c r="E222">
        <v>1</v>
      </c>
      <c r="F222">
        <v>1</v>
      </c>
      <c r="G222">
        <v>1</v>
      </c>
      <c r="H222">
        <v>3</v>
      </c>
      <c r="I222" t="s">
        <v>340</v>
      </c>
      <c r="J222" t="s">
        <v>341</v>
      </c>
      <c r="K222" t="s">
        <v>342</v>
      </c>
      <c r="L222">
        <v>1346</v>
      </c>
      <c r="N222">
        <v>1009</v>
      </c>
      <c r="O222" t="s">
        <v>343</v>
      </c>
      <c r="P222" t="s">
        <v>343</v>
      </c>
      <c r="Q222">
        <v>1</v>
      </c>
      <c r="X222">
        <v>0.07</v>
      </c>
      <c r="Y222">
        <v>40.04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0</v>
      </c>
      <c r="AG222">
        <v>0.07</v>
      </c>
      <c r="AH222">
        <v>2</v>
      </c>
      <c r="AI222">
        <v>11182155</v>
      </c>
      <c r="AJ222">
        <v>222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ht="12.75">
      <c r="A223">
        <f>ROW(Source!A69)</f>
        <v>69</v>
      </c>
      <c r="B223">
        <v>11182177</v>
      </c>
      <c r="C223">
        <v>11182148</v>
      </c>
      <c r="D223">
        <v>1404455</v>
      </c>
      <c r="E223">
        <v>1</v>
      </c>
      <c r="F223">
        <v>1</v>
      </c>
      <c r="G223">
        <v>1</v>
      </c>
      <c r="H223">
        <v>3</v>
      </c>
      <c r="I223" t="s">
        <v>391</v>
      </c>
      <c r="J223" t="s">
        <v>392</v>
      </c>
      <c r="K223" t="s">
        <v>393</v>
      </c>
      <c r="L223">
        <v>1346</v>
      </c>
      <c r="N223">
        <v>1009</v>
      </c>
      <c r="O223" t="s">
        <v>343</v>
      </c>
      <c r="P223" t="s">
        <v>343</v>
      </c>
      <c r="Q223">
        <v>1</v>
      </c>
      <c r="X223">
        <v>0.001</v>
      </c>
      <c r="Y223">
        <v>20.82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G223">
        <v>0.001</v>
      </c>
      <c r="AH223">
        <v>2</v>
      </c>
      <c r="AI223">
        <v>11182156</v>
      </c>
      <c r="AJ223">
        <v>223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ht="12.75">
      <c r="A224">
        <f>ROW(Source!A69)</f>
        <v>69</v>
      </c>
      <c r="B224">
        <v>11182178</v>
      </c>
      <c r="C224">
        <v>11182148</v>
      </c>
      <c r="D224">
        <v>1404489</v>
      </c>
      <c r="E224">
        <v>1</v>
      </c>
      <c r="F224">
        <v>1</v>
      </c>
      <c r="G224">
        <v>1</v>
      </c>
      <c r="H224">
        <v>3</v>
      </c>
      <c r="I224" t="s">
        <v>344</v>
      </c>
      <c r="J224" t="s">
        <v>345</v>
      </c>
      <c r="K224" t="s">
        <v>346</v>
      </c>
      <c r="L224">
        <v>1346</v>
      </c>
      <c r="N224">
        <v>1009</v>
      </c>
      <c r="O224" t="s">
        <v>343</v>
      </c>
      <c r="P224" t="s">
        <v>343</v>
      </c>
      <c r="Q224">
        <v>1</v>
      </c>
      <c r="X224">
        <v>0.049</v>
      </c>
      <c r="Y224">
        <v>22.6</v>
      </c>
      <c r="Z224">
        <v>0</v>
      </c>
      <c r="AA224">
        <v>0</v>
      </c>
      <c r="AB224">
        <v>0</v>
      </c>
      <c r="AC224">
        <v>0</v>
      </c>
      <c r="AD224">
        <v>1</v>
      </c>
      <c r="AE224">
        <v>0</v>
      </c>
      <c r="AG224">
        <v>0.049</v>
      </c>
      <c r="AH224">
        <v>2</v>
      </c>
      <c r="AI224">
        <v>11182157</v>
      </c>
      <c r="AJ224">
        <v>224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ht="12.75">
      <c r="A225">
        <f>ROW(Source!A69)</f>
        <v>69</v>
      </c>
      <c r="B225">
        <v>11182179</v>
      </c>
      <c r="C225">
        <v>11182148</v>
      </c>
      <c r="D225">
        <v>1405092</v>
      </c>
      <c r="E225">
        <v>1</v>
      </c>
      <c r="F225">
        <v>1</v>
      </c>
      <c r="G225">
        <v>1</v>
      </c>
      <c r="H225">
        <v>3</v>
      </c>
      <c r="I225" t="s">
        <v>394</v>
      </c>
      <c r="J225" t="s">
        <v>395</v>
      </c>
      <c r="K225" t="s">
        <v>396</v>
      </c>
      <c r="L225">
        <v>1358</v>
      </c>
      <c r="N225">
        <v>1010</v>
      </c>
      <c r="O225" t="s">
        <v>230</v>
      </c>
      <c r="P225" t="s">
        <v>230</v>
      </c>
      <c r="Q225">
        <v>10</v>
      </c>
      <c r="X225">
        <v>1.22</v>
      </c>
      <c r="Y225">
        <v>10</v>
      </c>
      <c r="Z225">
        <v>0</v>
      </c>
      <c r="AA225">
        <v>0</v>
      </c>
      <c r="AB225">
        <v>0</v>
      </c>
      <c r="AC225">
        <v>2</v>
      </c>
      <c r="AD225">
        <v>0</v>
      </c>
      <c r="AE225">
        <v>0</v>
      </c>
      <c r="AG225">
        <v>1.22</v>
      </c>
      <c r="AH225">
        <v>2</v>
      </c>
      <c r="AI225">
        <v>11182158</v>
      </c>
      <c r="AJ225">
        <v>225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ht="12.75">
      <c r="A226">
        <f>ROW(Source!A69)</f>
        <v>69</v>
      </c>
      <c r="B226">
        <v>11182180</v>
      </c>
      <c r="C226">
        <v>11182148</v>
      </c>
      <c r="D226">
        <v>1405109</v>
      </c>
      <c r="E226">
        <v>1</v>
      </c>
      <c r="F226">
        <v>1</v>
      </c>
      <c r="G226">
        <v>1</v>
      </c>
      <c r="H226">
        <v>3</v>
      </c>
      <c r="I226" t="s">
        <v>357</v>
      </c>
      <c r="J226" t="s">
        <v>358</v>
      </c>
      <c r="K226" t="s">
        <v>359</v>
      </c>
      <c r="L226">
        <v>1355</v>
      </c>
      <c r="N226">
        <v>1010</v>
      </c>
      <c r="O226" t="s">
        <v>66</v>
      </c>
      <c r="P226" t="s">
        <v>66</v>
      </c>
      <c r="Q226">
        <v>100</v>
      </c>
      <c r="X226">
        <v>0.014</v>
      </c>
      <c r="Y226">
        <v>206.3</v>
      </c>
      <c r="Z226">
        <v>0</v>
      </c>
      <c r="AA226">
        <v>0</v>
      </c>
      <c r="AB226">
        <v>0</v>
      </c>
      <c r="AC226">
        <v>2</v>
      </c>
      <c r="AD226">
        <v>0</v>
      </c>
      <c r="AE226">
        <v>0</v>
      </c>
      <c r="AG226">
        <v>0.014</v>
      </c>
      <c r="AH226">
        <v>2</v>
      </c>
      <c r="AI226">
        <v>11182159</v>
      </c>
      <c r="AJ226">
        <v>226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ht="12.75">
      <c r="A227">
        <f>ROW(Source!A69)</f>
        <v>69</v>
      </c>
      <c r="B227">
        <v>11182181</v>
      </c>
      <c r="C227">
        <v>11182148</v>
      </c>
      <c r="D227">
        <v>1405125</v>
      </c>
      <c r="E227">
        <v>1</v>
      </c>
      <c r="F227">
        <v>1</v>
      </c>
      <c r="G227">
        <v>1</v>
      </c>
      <c r="H227">
        <v>3</v>
      </c>
      <c r="I227" t="s">
        <v>397</v>
      </c>
      <c r="J227" t="s">
        <v>398</v>
      </c>
      <c r="K227" t="s">
        <v>399</v>
      </c>
      <c r="L227">
        <v>1358</v>
      </c>
      <c r="N227">
        <v>1010</v>
      </c>
      <c r="O227" t="s">
        <v>230</v>
      </c>
      <c r="P227" t="s">
        <v>230</v>
      </c>
      <c r="Q227">
        <v>10</v>
      </c>
      <c r="X227">
        <v>1.22</v>
      </c>
      <c r="Y227">
        <v>8</v>
      </c>
      <c r="Z227">
        <v>0</v>
      </c>
      <c r="AA227">
        <v>0</v>
      </c>
      <c r="AB227">
        <v>0</v>
      </c>
      <c r="AC227">
        <v>2</v>
      </c>
      <c r="AD227">
        <v>0</v>
      </c>
      <c r="AE227">
        <v>0</v>
      </c>
      <c r="AG227">
        <v>1.22</v>
      </c>
      <c r="AH227">
        <v>2</v>
      </c>
      <c r="AI227">
        <v>11182160</v>
      </c>
      <c r="AJ227">
        <v>227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ht="12.75">
      <c r="A228">
        <f>ROW(Source!A69)</f>
        <v>69</v>
      </c>
      <c r="B228">
        <v>11182182</v>
      </c>
      <c r="C228">
        <v>11182148</v>
      </c>
      <c r="D228">
        <v>1405744</v>
      </c>
      <c r="E228">
        <v>1</v>
      </c>
      <c r="F228">
        <v>1</v>
      </c>
      <c r="G228">
        <v>1</v>
      </c>
      <c r="H228">
        <v>3</v>
      </c>
      <c r="I228" t="s">
        <v>400</v>
      </c>
      <c r="J228" t="s">
        <v>401</v>
      </c>
      <c r="K228" t="s">
        <v>402</v>
      </c>
      <c r="L228">
        <v>1346</v>
      </c>
      <c r="N228">
        <v>1009</v>
      </c>
      <c r="O228" t="s">
        <v>343</v>
      </c>
      <c r="P228" t="s">
        <v>343</v>
      </c>
      <c r="Q228">
        <v>1</v>
      </c>
      <c r="X228">
        <v>0.006</v>
      </c>
      <c r="Y228">
        <v>60</v>
      </c>
      <c r="Z228">
        <v>0</v>
      </c>
      <c r="AA228">
        <v>0</v>
      </c>
      <c r="AB228">
        <v>0</v>
      </c>
      <c r="AC228">
        <v>2</v>
      </c>
      <c r="AD228">
        <v>0</v>
      </c>
      <c r="AE228">
        <v>0</v>
      </c>
      <c r="AG228">
        <v>0.006</v>
      </c>
      <c r="AH228">
        <v>2</v>
      </c>
      <c r="AI228">
        <v>11182161</v>
      </c>
      <c r="AJ228">
        <v>228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ht="12.75">
      <c r="A229">
        <f>ROW(Source!A69)</f>
        <v>69</v>
      </c>
      <c r="B229">
        <v>11182183</v>
      </c>
      <c r="C229">
        <v>11182148</v>
      </c>
      <c r="D229">
        <v>1405803</v>
      </c>
      <c r="E229">
        <v>1</v>
      </c>
      <c r="F229">
        <v>1</v>
      </c>
      <c r="G229">
        <v>1</v>
      </c>
      <c r="H229">
        <v>3</v>
      </c>
      <c r="I229" t="s">
        <v>347</v>
      </c>
      <c r="J229" t="s">
        <v>348</v>
      </c>
      <c r="K229" t="s">
        <v>349</v>
      </c>
      <c r="L229">
        <v>1346</v>
      </c>
      <c r="N229">
        <v>1009</v>
      </c>
      <c r="O229" t="s">
        <v>343</v>
      </c>
      <c r="P229" t="s">
        <v>343</v>
      </c>
      <c r="Q229">
        <v>1</v>
      </c>
      <c r="X229">
        <v>0.036</v>
      </c>
      <c r="Y229">
        <v>41.07</v>
      </c>
      <c r="Z229">
        <v>0</v>
      </c>
      <c r="AA229">
        <v>0</v>
      </c>
      <c r="AB229">
        <v>0</v>
      </c>
      <c r="AC229">
        <v>2</v>
      </c>
      <c r="AD229">
        <v>0</v>
      </c>
      <c r="AE229">
        <v>0</v>
      </c>
      <c r="AG229">
        <v>0.036</v>
      </c>
      <c r="AH229">
        <v>2</v>
      </c>
      <c r="AI229">
        <v>11182162</v>
      </c>
      <c r="AJ229">
        <v>229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ht="12.75">
      <c r="A230">
        <f>ROW(Source!A69)</f>
        <v>69</v>
      </c>
      <c r="B230">
        <v>11182184</v>
      </c>
      <c r="C230">
        <v>11182148</v>
      </c>
      <c r="D230">
        <v>1423458</v>
      </c>
      <c r="E230">
        <v>1</v>
      </c>
      <c r="F230">
        <v>1</v>
      </c>
      <c r="G230">
        <v>1</v>
      </c>
      <c r="H230">
        <v>3</v>
      </c>
      <c r="I230" t="s">
        <v>350</v>
      </c>
      <c r="J230" t="s">
        <v>351</v>
      </c>
      <c r="K230" t="s">
        <v>352</v>
      </c>
      <c r="L230">
        <v>1348</v>
      </c>
      <c r="N230">
        <v>1009</v>
      </c>
      <c r="O230" t="s">
        <v>353</v>
      </c>
      <c r="P230" t="s">
        <v>353</v>
      </c>
      <c r="Q230">
        <v>1000</v>
      </c>
      <c r="X230">
        <v>0.001</v>
      </c>
      <c r="Y230">
        <v>18175.85</v>
      </c>
      <c r="Z230">
        <v>0</v>
      </c>
      <c r="AA230">
        <v>0</v>
      </c>
      <c r="AB230">
        <v>0</v>
      </c>
      <c r="AC230">
        <v>2</v>
      </c>
      <c r="AD230">
        <v>0</v>
      </c>
      <c r="AE230">
        <v>0</v>
      </c>
      <c r="AG230">
        <v>0.001</v>
      </c>
      <c r="AH230">
        <v>2</v>
      </c>
      <c r="AI230">
        <v>11182163</v>
      </c>
      <c r="AJ230">
        <v>230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ht="12.75">
      <c r="A231">
        <f>ROW(Source!A69)</f>
        <v>69</v>
      </c>
      <c r="B231">
        <v>11182185</v>
      </c>
      <c r="C231">
        <v>11182148</v>
      </c>
      <c r="D231">
        <v>1444118</v>
      </c>
      <c r="E231">
        <v>1</v>
      </c>
      <c r="F231">
        <v>1</v>
      </c>
      <c r="G231">
        <v>1</v>
      </c>
      <c r="H231">
        <v>3</v>
      </c>
      <c r="I231" t="s">
        <v>403</v>
      </c>
      <c r="J231" t="s">
        <v>404</v>
      </c>
      <c r="K231" t="s">
        <v>405</v>
      </c>
      <c r="L231">
        <v>1354</v>
      </c>
      <c r="N231">
        <v>1010</v>
      </c>
      <c r="O231" t="s">
        <v>24</v>
      </c>
      <c r="P231" t="s">
        <v>24</v>
      </c>
      <c r="Q231">
        <v>1</v>
      </c>
      <c r="X231">
        <v>6.1</v>
      </c>
      <c r="Y231">
        <v>33.49</v>
      </c>
      <c r="Z231">
        <v>0</v>
      </c>
      <c r="AA231">
        <v>0</v>
      </c>
      <c r="AB231">
        <v>0</v>
      </c>
      <c r="AC231">
        <v>2</v>
      </c>
      <c r="AD231">
        <v>0</v>
      </c>
      <c r="AE231">
        <v>0</v>
      </c>
      <c r="AG231">
        <v>6.1</v>
      </c>
      <c r="AH231">
        <v>2</v>
      </c>
      <c r="AI231">
        <v>11182164</v>
      </c>
      <c r="AJ231">
        <v>231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ht="12.75">
      <c r="A232">
        <f>ROW(Source!A69)</f>
        <v>69</v>
      </c>
      <c r="B232">
        <v>11182186</v>
      </c>
      <c r="C232">
        <v>11182148</v>
      </c>
      <c r="D232">
        <v>1444144</v>
      </c>
      <c r="E232">
        <v>1</v>
      </c>
      <c r="F232">
        <v>1</v>
      </c>
      <c r="G232">
        <v>1</v>
      </c>
      <c r="H232">
        <v>3</v>
      </c>
      <c r="I232" t="s">
        <v>363</v>
      </c>
      <c r="J232" t="s">
        <v>364</v>
      </c>
      <c r="K232" t="s">
        <v>365</v>
      </c>
      <c r="L232">
        <v>1354</v>
      </c>
      <c r="N232">
        <v>1010</v>
      </c>
      <c r="O232" t="s">
        <v>24</v>
      </c>
      <c r="P232" t="s">
        <v>24</v>
      </c>
      <c r="Q232">
        <v>1</v>
      </c>
      <c r="X232">
        <v>1</v>
      </c>
      <c r="Y232">
        <v>38.86</v>
      </c>
      <c r="Z232">
        <v>0</v>
      </c>
      <c r="AA232">
        <v>0</v>
      </c>
      <c r="AB232">
        <v>0</v>
      </c>
      <c r="AC232">
        <v>2</v>
      </c>
      <c r="AD232">
        <v>0</v>
      </c>
      <c r="AE232">
        <v>0</v>
      </c>
      <c r="AG232">
        <v>1</v>
      </c>
      <c r="AH232">
        <v>2</v>
      </c>
      <c r="AI232">
        <v>11182165</v>
      </c>
      <c r="AJ232">
        <v>232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ht="12.75">
      <c r="A233">
        <f>ROW(Source!A69)</f>
        <v>69</v>
      </c>
      <c r="B233">
        <v>11182187</v>
      </c>
      <c r="C233">
        <v>11182148</v>
      </c>
      <c r="D233">
        <v>1444364</v>
      </c>
      <c r="E233">
        <v>1</v>
      </c>
      <c r="F233">
        <v>1</v>
      </c>
      <c r="G233">
        <v>1</v>
      </c>
      <c r="H233">
        <v>3</v>
      </c>
      <c r="I233" t="s">
        <v>369</v>
      </c>
      <c r="J233" t="s">
        <v>370</v>
      </c>
      <c r="K233" t="s">
        <v>371</v>
      </c>
      <c r="L233">
        <v>1355</v>
      </c>
      <c r="N233">
        <v>1010</v>
      </c>
      <c r="O233" t="s">
        <v>66</v>
      </c>
      <c r="P233" t="s">
        <v>66</v>
      </c>
      <c r="Q233">
        <v>100</v>
      </c>
      <c r="X233">
        <v>0.02</v>
      </c>
      <c r="Y233">
        <v>42</v>
      </c>
      <c r="Z233">
        <v>0</v>
      </c>
      <c r="AA233">
        <v>0</v>
      </c>
      <c r="AB233">
        <v>0</v>
      </c>
      <c r="AC233">
        <v>2</v>
      </c>
      <c r="AD233">
        <v>0</v>
      </c>
      <c r="AE233">
        <v>0</v>
      </c>
      <c r="AG233">
        <v>0.02</v>
      </c>
      <c r="AH233">
        <v>2</v>
      </c>
      <c r="AI233">
        <v>11182166</v>
      </c>
      <c r="AJ233">
        <v>233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ht="12.75">
      <c r="A234">
        <f>ROW(Source!A69)</f>
        <v>69</v>
      </c>
      <c r="B234">
        <v>11182188</v>
      </c>
      <c r="C234">
        <v>11182148</v>
      </c>
      <c r="D234">
        <v>1444415</v>
      </c>
      <c r="E234">
        <v>1</v>
      </c>
      <c r="F234">
        <v>1</v>
      </c>
      <c r="G234">
        <v>1</v>
      </c>
      <c r="H234">
        <v>3</v>
      </c>
      <c r="I234" t="s">
        <v>406</v>
      </c>
      <c r="J234" t="s">
        <v>407</v>
      </c>
      <c r="K234" t="s">
        <v>408</v>
      </c>
      <c r="L234">
        <v>1346</v>
      </c>
      <c r="N234">
        <v>1009</v>
      </c>
      <c r="O234" t="s">
        <v>343</v>
      </c>
      <c r="P234" t="s">
        <v>343</v>
      </c>
      <c r="Q234">
        <v>1</v>
      </c>
      <c r="X234">
        <v>0.001</v>
      </c>
      <c r="Y234">
        <v>193.68</v>
      </c>
      <c r="Z234">
        <v>0</v>
      </c>
      <c r="AA234">
        <v>0</v>
      </c>
      <c r="AB234">
        <v>0</v>
      </c>
      <c r="AC234">
        <v>2</v>
      </c>
      <c r="AD234">
        <v>0</v>
      </c>
      <c r="AE234">
        <v>0</v>
      </c>
      <c r="AG234">
        <v>0.001</v>
      </c>
      <c r="AH234">
        <v>2</v>
      </c>
      <c r="AI234">
        <v>11182167</v>
      </c>
      <c r="AJ234">
        <v>234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ht="12.75">
      <c r="A235">
        <f>ROW(Source!A69)</f>
        <v>69</v>
      </c>
      <c r="B235">
        <v>11182189</v>
      </c>
      <c r="C235">
        <v>11182148</v>
      </c>
      <c r="D235">
        <v>1458777</v>
      </c>
      <c r="E235">
        <v>1</v>
      </c>
      <c r="F235">
        <v>1</v>
      </c>
      <c r="G235">
        <v>1</v>
      </c>
      <c r="H235">
        <v>3</v>
      </c>
      <c r="I235" t="s">
        <v>409</v>
      </c>
      <c r="J235" t="s">
        <v>410</v>
      </c>
      <c r="K235" t="s">
        <v>411</v>
      </c>
      <c r="L235">
        <v>1346</v>
      </c>
      <c r="N235">
        <v>1009</v>
      </c>
      <c r="O235" t="s">
        <v>343</v>
      </c>
      <c r="P235" t="s">
        <v>343</v>
      </c>
      <c r="Q235">
        <v>1</v>
      </c>
      <c r="X235">
        <v>0.006</v>
      </c>
      <c r="Y235">
        <v>151.36</v>
      </c>
      <c r="Z235">
        <v>0</v>
      </c>
      <c r="AA235">
        <v>0</v>
      </c>
      <c r="AB235">
        <v>0</v>
      </c>
      <c r="AC235">
        <v>2</v>
      </c>
      <c r="AD235">
        <v>0</v>
      </c>
      <c r="AE235">
        <v>0</v>
      </c>
      <c r="AG235">
        <v>0.006</v>
      </c>
      <c r="AH235">
        <v>2</v>
      </c>
      <c r="AI235">
        <v>11182168</v>
      </c>
      <c r="AJ235">
        <v>235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ht="12.75">
      <c r="A236">
        <f>ROW(Source!A69)</f>
        <v>69</v>
      </c>
      <c r="B236">
        <v>11182190</v>
      </c>
      <c r="C236">
        <v>11182148</v>
      </c>
      <c r="D236">
        <v>1459071</v>
      </c>
      <c r="E236">
        <v>1</v>
      </c>
      <c r="F236">
        <v>1</v>
      </c>
      <c r="G236">
        <v>1</v>
      </c>
      <c r="H236">
        <v>3</v>
      </c>
      <c r="I236" t="s">
        <v>372</v>
      </c>
      <c r="J236" t="s">
        <v>373</v>
      </c>
      <c r="K236" t="s">
        <v>374</v>
      </c>
      <c r="L236">
        <v>1346</v>
      </c>
      <c r="N236">
        <v>1009</v>
      </c>
      <c r="O236" t="s">
        <v>343</v>
      </c>
      <c r="P236" t="s">
        <v>343</v>
      </c>
      <c r="Q236">
        <v>1</v>
      </c>
      <c r="X236">
        <v>0.012</v>
      </c>
      <c r="Y236">
        <v>146.06</v>
      </c>
      <c r="Z236">
        <v>0</v>
      </c>
      <c r="AA236">
        <v>0</v>
      </c>
      <c r="AB236">
        <v>0</v>
      </c>
      <c r="AC236">
        <v>0</v>
      </c>
      <c r="AD236">
        <v>1</v>
      </c>
      <c r="AE236">
        <v>0</v>
      </c>
      <c r="AG236">
        <v>0.012</v>
      </c>
      <c r="AH236">
        <v>2</v>
      </c>
      <c r="AI236">
        <v>11182169</v>
      </c>
      <c r="AJ236">
        <v>236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ht="12.75">
      <c r="A237">
        <f>ROW(Source!A70)</f>
        <v>70</v>
      </c>
      <c r="B237">
        <v>11182208</v>
      </c>
      <c r="C237">
        <v>11182191</v>
      </c>
      <c r="D237">
        <v>121639</v>
      </c>
      <c r="E237">
        <v>1</v>
      </c>
      <c r="F237">
        <v>1</v>
      </c>
      <c r="G237">
        <v>1</v>
      </c>
      <c r="H237">
        <v>1</v>
      </c>
      <c r="I237" t="s">
        <v>448</v>
      </c>
      <c r="K237" t="s">
        <v>449</v>
      </c>
      <c r="L237">
        <v>1369</v>
      </c>
      <c r="N237">
        <v>1013</v>
      </c>
      <c r="O237" t="s">
        <v>325</v>
      </c>
      <c r="P237" t="s">
        <v>325</v>
      </c>
      <c r="Q237">
        <v>1</v>
      </c>
      <c r="X237">
        <v>23.8</v>
      </c>
      <c r="Y237">
        <v>0</v>
      </c>
      <c r="Z237">
        <v>0</v>
      </c>
      <c r="AA237">
        <v>0</v>
      </c>
      <c r="AB237">
        <v>48.57</v>
      </c>
      <c r="AC237">
        <v>0</v>
      </c>
      <c r="AD237">
        <v>1</v>
      </c>
      <c r="AE237">
        <v>1</v>
      </c>
      <c r="AF237" t="s">
        <v>126</v>
      </c>
      <c r="AG237">
        <v>28.56</v>
      </c>
      <c r="AH237">
        <v>2</v>
      </c>
      <c r="AI237">
        <v>11182192</v>
      </c>
      <c r="AJ237">
        <v>237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ht="12.75">
      <c r="A238">
        <f>ROW(Source!A70)</f>
        <v>70</v>
      </c>
      <c r="B238">
        <v>11182209</v>
      </c>
      <c r="C238">
        <v>11182191</v>
      </c>
      <c r="D238">
        <v>121548</v>
      </c>
      <c r="E238">
        <v>1</v>
      </c>
      <c r="F238">
        <v>1</v>
      </c>
      <c r="G238">
        <v>1</v>
      </c>
      <c r="H238">
        <v>1</v>
      </c>
      <c r="I238" t="s">
        <v>34</v>
      </c>
      <c r="K238" t="s">
        <v>326</v>
      </c>
      <c r="L238">
        <v>608254</v>
      </c>
      <c r="N238">
        <v>1013</v>
      </c>
      <c r="O238" t="s">
        <v>327</v>
      </c>
      <c r="P238" t="s">
        <v>327</v>
      </c>
      <c r="Q238">
        <v>1</v>
      </c>
      <c r="X238">
        <v>16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2</v>
      </c>
      <c r="AF238" t="s">
        <v>126</v>
      </c>
      <c r="AG238">
        <v>19.2</v>
      </c>
      <c r="AH238">
        <v>2</v>
      </c>
      <c r="AI238">
        <v>11182193</v>
      </c>
      <c r="AJ238">
        <v>238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ht="12.75">
      <c r="A239">
        <f>ROW(Source!A70)</f>
        <v>70</v>
      </c>
      <c r="B239">
        <v>11182210</v>
      </c>
      <c r="C239">
        <v>11182191</v>
      </c>
      <c r="D239">
        <v>1466783</v>
      </c>
      <c r="E239">
        <v>1</v>
      </c>
      <c r="F239">
        <v>1</v>
      </c>
      <c r="G239">
        <v>1</v>
      </c>
      <c r="H239">
        <v>2</v>
      </c>
      <c r="I239" t="s">
        <v>328</v>
      </c>
      <c r="J239" t="s">
        <v>329</v>
      </c>
      <c r="K239" t="s">
        <v>330</v>
      </c>
      <c r="L239">
        <v>1480</v>
      </c>
      <c r="N239">
        <v>1013</v>
      </c>
      <c r="O239" t="s">
        <v>331</v>
      </c>
      <c r="P239" t="s">
        <v>332</v>
      </c>
      <c r="Q239">
        <v>1</v>
      </c>
      <c r="X239">
        <v>0.11</v>
      </c>
      <c r="Y239">
        <v>0</v>
      </c>
      <c r="Z239">
        <v>410.67</v>
      </c>
      <c r="AA239">
        <v>66.28</v>
      </c>
      <c r="AB239">
        <v>0</v>
      </c>
      <c r="AC239">
        <v>0</v>
      </c>
      <c r="AD239">
        <v>1</v>
      </c>
      <c r="AE239">
        <v>0</v>
      </c>
      <c r="AF239" t="s">
        <v>126</v>
      </c>
      <c r="AG239">
        <v>0.132</v>
      </c>
      <c r="AH239">
        <v>2</v>
      </c>
      <c r="AI239">
        <v>11182194</v>
      </c>
      <c r="AJ239">
        <v>239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ht="12.75">
      <c r="A240">
        <f>ROW(Source!A70)</f>
        <v>70</v>
      </c>
      <c r="B240">
        <v>11182211</v>
      </c>
      <c r="C240">
        <v>11182191</v>
      </c>
      <c r="D240">
        <v>1467145</v>
      </c>
      <c r="E240">
        <v>1</v>
      </c>
      <c r="F240">
        <v>1</v>
      </c>
      <c r="G240">
        <v>1</v>
      </c>
      <c r="H240">
        <v>2</v>
      </c>
      <c r="I240" t="s">
        <v>423</v>
      </c>
      <c r="J240" t="s">
        <v>424</v>
      </c>
      <c r="K240" t="s">
        <v>425</v>
      </c>
      <c r="L240">
        <v>1368</v>
      </c>
      <c r="N240">
        <v>1011</v>
      </c>
      <c r="O240" t="s">
        <v>336</v>
      </c>
      <c r="P240" t="s">
        <v>336</v>
      </c>
      <c r="Q240">
        <v>1</v>
      </c>
      <c r="X240">
        <v>15.8</v>
      </c>
      <c r="Y240">
        <v>0</v>
      </c>
      <c r="Z240">
        <v>94.34</v>
      </c>
      <c r="AA240">
        <v>56.99</v>
      </c>
      <c r="AB240">
        <v>0</v>
      </c>
      <c r="AC240">
        <v>0</v>
      </c>
      <c r="AD240">
        <v>1</v>
      </c>
      <c r="AE240">
        <v>0</v>
      </c>
      <c r="AF240" t="s">
        <v>126</v>
      </c>
      <c r="AG240">
        <v>18.96</v>
      </c>
      <c r="AH240">
        <v>2</v>
      </c>
      <c r="AI240">
        <v>11182195</v>
      </c>
      <c r="AJ240">
        <v>240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ht="12.75">
      <c r="A241">
        <f>ROW(Source!A70)</f>
        <v>70</v>
      </c>
      <c r="B241">
        <v>11182212</v>
      </c>
      <c r="C241">
        <v>11182191</v>
      </c>
      <c r="D241">
        <v>1467385</v>
      </c>
      <c r="E241">
        <v>1</v>
      </c>
      <c r="F241">
        <v>1</v>
      </c>
      <c r="G241">
        <v>1</v>
      </c>
      <c r="H241">
        <v>2</v>
      </c>
      <c r="I241" t="s">
        <v>333</v>
      </c>
      <c r="J241" t="s">
        <v>334</v>
      </c>
      <c r="K241" t="s">
        <v>335</v>
      </c>
      <c r="L241">
        <v>1368</v>
      </c>
      <c r="N241">
        <v>1011</v>
      </c>
      <c r="O241" t="s">
        <v>336</v>
      </c>
      <c r="P241" t="s">
        <v>336</v>
      </c>
      <c r="Q241">
        <v>1</v>
      </c>
      <c r="X241">
        <v>2.7</v>
      </c>
      <c r="Y241">
        <v>0</v>
      </c>
      <c r="Z241">
        <v>15.45</v>
      </c>
      <c r="AA241">
        <v>0</v>
      </c>
      <c r="AB241">
        <v>0</v>
      </c>
      <c r="AC241">
        <v>0</v>
      </c>
      <c r="AD241">
        <v>1</v>
      </c>
      <c r="AE241">
        <v>0</v>
      </c>
      <c r="AF241" t="s">
        <v>126</v>
      </c>
      <c r="AG241">
        <v>3.24</v>
      </c>
      <c r="AH241">
        <v>2</v>
      </c>
      <c r="AI241">
        <v>11182196</v>
      </c>
      <c r="AJ241">
        <v>241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ht="12.75">
      <c r="A242">
        <f>ROW(Source!A70)</f>
        <v>70</v>
      </c>
      <c r="B242">
        <v>11182213</v>
      </c>
      <c r="C242">
        <v>11182191</v>
      </c>
      <c r="D242">
        <v>1471190</v>
      </c>
      <c r="E242">
        <v>1</v>
      </c>
      <c r="F242">
        <v>1</v>
      </c>
      <c r="G242">
        <v>1</v>
      </c>
      <c r="H242">
        <v>2</v>
      </c>
      <c r="I242" t="s">
        <v>354</v>
      </c>
      <c r="J242" t="s">
        <v>355</v>
      </c>
      <c r="K242" t="s">
        <v>356</v>
      </c>
      <c r="L242">
        <v>1368</v>
      </c>
      <c r="N242">
        <v>1011</v>
      </c>
      <c r="O242" t="s">
        <v>336</v>
      </c>
      <c r="P242" t="s">
        <v>336</v>
      </c>
      <c r="Q242">
        <v>1</v>
      </c>
      <c r="X242">
        <v>4.84</v>
      </c>
      <c r="Y242">
        <v>0</v>
      </c>
      <c r="Z242">
        <v>5</v>
      </c>
      <c r="AA242">
        <v>0</v>
      </c>
      <c r="AB242">
        <v>0</v>
      </c>
      <c r="AC242">
        <v>0</v>
      </c>
      <c r="AD242">
        <v>1</v>
      </c>
      <c r="AE242">
        <v>0</v>
      </c>
      <c r="AF242" t="s">
        <v>126</v>
      </c>
      <c r="AG242">
        <v>5.808</v>
      </c>
      <c r="AH242">
        <v>2</v>
      </c>
      <c r="AI242">
        <v>11182197</v>
      </c>
      <c r="AJ242">
        <v>242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ht="12.75">
      <c r="A243">
        <f>ROW(Source!A70)</f>
        <v>70</v>
      </c>
      <c r="B243">
        <v>11182214</v>
      </c>
      <c r="C243">
        <v>11182191</v>
      </c>
      <c r="D243">
        <v>1471982</v>
      </c>
      <c r="E243">
        <v>1</v>
      </c>
      <c r="F243">
        <v>1</v>
      </c>
      <c r="G243">
        <v>1</v>
      </c>
      <c r="H243">
        <v>2</v>
      </c>
      <c r="I243" t="s">
        <v>337</v>
      </c>
      <c r="J243" t="s">
        <v>338</v>
      </c>
      <c r="K243" t="s">
        <v>339</v>
      </c>
      <c r="L243">
        <v>1480</v>
      </c>
      <c r="N243">
        <v>1013</v>
      </c>
      <c r="O243" t="s">
        <v>331</v>
      </c>
      <c r="P243" t="s">
        <v>332</v>
      </c>
      <c r="Q243">
        <v>1</v>
      </c>
      <c r="X243">
        <v>0.11</v>
      </c>
      <c r="Y243">
        <v>0</v>
      </c>
      <c r="Z243">
        <v>290.01</v>
      </c>
      <c r="AA243">
        <v>104.55</v>
      </c>
      <c r="AB243">
        <v>0</v>
      </c>
      <c r="AC243">
        <v>0</v>
      </c>
      <c r="AD243">
        <v>1</v>
      </c>
      <c r="AE243">
        <v>0</v>
      </c>
      <c r="AF243" t="s">
        <v>126</v>
      </c>
      <c r="AG243">
        <v>0.132</v>
      </c>
      <c r="AH243">
        <v>2</v>
      </c>
      <c r="AI243">
        <v>11182198</v>
      </c>
      <c r="AJ243">
        <v>243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ht="12.75">
      <c r="A244">
        <f>ROW(Source!A70)</f>
        <v>70</v>
      </c>
      <c r="B244">
        <v>11182215</v>
      </c>
      <c r="C244">
        <v>11182191</v>
      </c>
      <c r="D244">
        <v>1401843</v>
      </c>
      <c r="E244">
        <v>1</v>
      </c>
      <c r="F244">
        <v>1</v>
      </c>
      <c r="G244">
        <v>1</v>
      </c>
      <c r="H244">
        <v>3</v>
      </c>
      <c r="I244" t="s">
        <v>450</v>
      </c>
      <c r="J244" t="s">
        <v>451</v>
      </c>
      <c r="K244" t="s">
        <v>452</v>
      </c>
      <c r="L244">
        <v>1348</v>
      </c>
      <c r="N244">
        <v>1009</v>
      </c>
      <c r="O244" t="s">
        <v>353</v>
      </c>
      <c r="P244" t="s">
        <v>353</v>
      </c>
      <c r="Q244">
        <v>1000</v>
      </c>
      <c r="X244">
        <v>0.0021</v>
      </c>
      <c r="Y244">
        <v>37950.2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0</v>
      </c>
      <c r="AG244">
        <v>0.0021</v>
      </c>
      <c r="AH244">
        <v>2</v>
      </c>
      <c r="AI244">
        <v>11182199</v>
      </c>
      <c r="AJ244">
        <v>244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ht="12.75">
      <c r="A245">
        <f>ROW(Source!A70)</f>
        <v>70</v>
      </c>
      <c r="B245">
        <v>11182216</v>
      </c>
      <c r="C245">
        <v>11182191</v>
      </c>
      <c r="D245">
        <v>1404368</v>
      </c>
      <c r="E245">
        <v>1</v>
      </c>
      <c r="F245">
        <v>1</v>
      </c>
      <c r="G245">
        <v>1</v>
      </c>
      <c r="H245">
        <v>3</v>
      </c>
      <c r="I245" t="s">
        <v>340</v>
      </c>
      <c r="J245" t="s">
        <v>341</v>
      </c>
      <c r="K245" t="s">
        <v>342</v>
      </c>
      <c r="L245">
        <v>1346</v>
      </c>
      <c r="N245">
        <v>1009</v>
      </c>
      <c r="O245" t="s">
        <v>343</v>
      </c>
      <c r="P245" t="s">
        <v>343</v>
      </c>
      <c r="Q245">
        <v>1</v>
      </c>
      <c r="X245">
        <v>0.96</v>
      </c>
      <c r="Y245">
        <v>40.04</v>
      </c>
      <c r="Z245">
        <v>0</v>
      </c>
      <c r="AA245">
        <v>0</v>
      </c>
      <c r="AB245">
        <v>0</v>
      </c>
      <c r="AC245">
        <v>0</v>
      </c>
      <c r="AD245">
        <v>1</v>
      </c>
      <c r="AE245">
        <v>0</v>
      </c>
      <c r="AG245">
        <v>0.96</v>
      </c>
      <c r="AH245">
        <v>2</v>
      </c>
      <c r="AI245">
        <v>11182200</v>
      </c>
      <c r="AJ245">
        <v>245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ht="12.75">
      <c r="A246">
        <f>ROW(Source!A70)</f>
        <v>70</v>
      </c>
      <c r="B246">
        <v>11182217</v>
      </c>
      <c r="C246">
        <v>11182191</v>
      </c>
      <c r="D246">
        <v>1405092</v>
      </c>
      <c r="E246">
        <v>1</v>
      </c>
      <c r="F246">
        <v>1</v>
      </c>
      <c r="G246">
        <v>1</v>
      </c>
      <c r="H246">
        <v>3</v>
      </c>
      <c r="I246" t="s">
        <v>394</v>
      </c>
      <c r="J246" t="s">
        <v>395</v>
      </c>
      <c r="K246" t="s">
        <v>396</v>
      </c>
      <c r="L246">
        <v>1358</v>
      </c>
      <c r="N246">
        <v>1010</v>
      </c>
      <c r="O246" t="s">
        <v>230</v>
      </c>
      <c r="P246" t="s">
        <v>230</v>
      </c>
      <c r="Q246">
        <v>10</v>
      </c>
      <c r="X246">
        <v>13.4</v>
      </c>
      <c r="Y246">
        <v>10</v>
      </c>
      <c r="Z246">
        <v>0</v>
      </c>
      <c r="AA246">
        <v>0</v>
      </c>
      <c r="AB246">
        <v>0</v>
      </c>
      <c r="AC246">
        <v>2</v>
      </c>
      <c r="AD246">
        <v>0</v>
      </c>
      <c r="AE246">
        <v>0</v>
      </c>
      <c r="AG246">
        <v>13.4</v>
      </c>
      <c r="AH246">
        <v>2</v>
      </c>
      <c r="AI246">
        <v>11182201</v>
      </c>
      <c r="AJ246">
        <v>246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ht="12.75">
      <c r="A247">
        <f>ROW(Source!A70)</f>
        <v>70</v>
      </c>
      <c r="B247">
        <v>11182218</v>
      </c>
      <c r="C247">
        <v>11182191</v>
      </c>
      <c r="D247">
        <v>1405125</v>
      </c>
      <c r="E247">
        <v>1</v>
      </c>
      <c r="F247">
        <v>1</v>
      </c>
      <c r="G247">
        <v>1</v>
      </c>
      <c r="H247">
        <v>3</v>
      </c>
      <c r="I247" t="s">
        <v>397</v>
      </c>
      <c r="J247" t="s">
        <v>398</v>
      </c>
      <c r="K247" t="s">
        <v>399</v>
      </c>
      <c r="L247">
        <v>1358</v>
      </c>
      <c r="N247">
        <v>1010</v>
      </c>
      <c r="O247" t="s">
        <v>230</v>
      </c>
      <c r="P247" t="s">
        <v>230</v>
      </c>
      <c r="Q247">
        <v>10</v>
      </c>
      <c r="X247">
        <v>13.4</v>
      </c>
      <c r="Y247">
        <v>8</v>
      </c>
      <c r="Z247">
        <v>0</v>
      </c>
      <c r="AA247">
        <v>0</v>
      </c>
      <c r="AB247">
        <v>0</v>
      </c>
      <c r="AC247">
        <v>2</v>
      </c>
      <c r="AD247">
        <v>0</v>
      </c>
      <c r="AE247">
        <v>0</v>
      </c>
      <c r="AG247">
        <v>13.4</v>
      </c>
      <c r="AH247">
        <v>2</v>
      </c>
      <c r="AI247">
        <v>11182202</v>
      </c>
      <c r="AJ247">
        <v>247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ht="12.75">
      <c r="A248">
        <f>ROW(Source!A70)</f>
        <v>70</v>
      </c>
      <c r="B248">
        <v>11182219</v>
      </c>
      <c r="C248">
        <v>11182191</v>
      </c>
      <c r="D248">
        <v>1413966</v>
      </c>
      <c r="E248">
        <v>1</v>
      </c>
      <c r="F248">
        <v>1</v>
      </c>
      <c r="G248">
        <v>1</v>
      </c>
      <c r="H248">
        <v>3</v>
      </c>
      <c r="I248" t="s">
        <v>453</v>
      </c>
      <c r="J248" t="s">
        <v>454</v>
      </c>
      <c r="K248" t="s">
        <v>455</v>
      </c>
      <c r="L248">
        <v>1346</v>
      </c>
      <c r="N248">
        <v>1009</v>
      </c>
      <c r="O248" t="s">
        <v>343</v>
      </c>
      <c r="P248" t="s">
        <v>343</v>
      </c>
      <c r="Q248">
        <v>1</v>
      </c>
      <c r="X248">
        <v>0.2</v>
      </c>
      <c r="Y248">
        <v>33.81</v>
      </c>
      <c r="Z248">
        <v>0</v>
      </c>
      <c r="AA248">
        <v>0</v>
      </c>
      <c r="AB248">
        <v>0</v>
      </c>
      <c r="AC248">
        <v>2</v>
      </c>
      <c r="AD248">
        <v>0</v>
      </c>
      <c r="AE248">
        <v>0</v>
      </c>
      <c r="AG248">
        <v>0.2</v>
      </c>
      <c r="AH248">
        <v>2</v>
      </c>
      <c r="AI248">
        <v>11182203</v>
      </c>
      <c r="AJ248">
        <v>248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ht="12.75">
      <c r="A249">
        <f>ROW(Source!A70)</f>
        <v>70</v>
      </c>
      <c r="B249">
        <v>11182220</v>
      </c>
      <c r="C249">
        <v>11182191</v>
      </c>
      <c r="D249">
        <v>1444033</v>
      </c>
      <c r="E249">
        <v>1</v>
      </c>
      <c r="F249">
        <v>1</v>
      </c>
      <c r="G249">
        <v>1</v>
      </c>
      <c r="H249">
        <v>3</v>
      </c>
      <c r="I249" t="s">
        <v>456</v>
      </c>
      <c r="J249" t="s">
        <v>457</v>
      </c>
      <c r="K249" t="s">
        <v>458</v>
      </c>
      <c r="L249">
        <v>1358</v>
      </c>
      <c r="N249">
        <v>1010</v>
      </c>
      <c r="O249" t="s">
        <v>230</v>
      </c>
      <c r="P249" t="s">
        <v>230</v>
      </c>
      <c r="Q249">
        <v>10</v>
      </c>
      <c r="X249">
        <v>1</v>
      </c>
      <c r="Y249">
        <v>16.1</v>
      </c>
      <c r="Z249">
        <v>0</v>
      </c>
      <c r="AA249">
        <v>0</v>
      </c>
      <c r="AB249">
        <v>0</v>
      </c>
      <c r="AC249">
        <v>2</v>
      </c>
      <c r="AD249">
        <v>0</v>
      </c>
      <c r="AE249">
        <v>0</v>
      </c>
      <c r="AG249">
        <v>1</v>
      </c>
      <c r="AH249">
        <v>2</v>
      </c>
      <c r="AI249">
        <v>11182204</v>
      </c>
      <c r="AJ249">
        <v>249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ht="12.75">
      <c r="A250">
        <f>ROW(Source!A70)</f>
        <v>70</v>
      </c>
      <c r="B250">
        <v>11182221</v>
      </c>
      <c r="C250">
        <v>11182191</v>
      </c>
      <c r="D250">
        <v>1444042</v>
      </c>
      <c r="E250">
        <v>1</v>
      </c>
      <c r="F250">
        <v>1</v>
      </c>
      <c r="G250">
        <v>1</v>
      </c>
      <c r="H250">
        <v>3</v>
      </c>
      <c r="I250" t="s">
        <v>459</v>
      </c>
      <c r="J250" t="s">
        <v>460</v>
      </c>
      <c r="K250" t="s">
        <v>461</v>
      </c>
      <c r="L250">
        <v>1358</v>
      </c>
      <c r="N250">
        <v>1010</v>
      </c>
      <c r="O250" t="s">
        <v>230</v>
      </c>
      <c r="P250" t="s">
        <v>230</v>
      </c>
      <c r="Q250">
        <v>10</v>
      </c>
      <c r="X250">
        <v>6.7</v>
      </c>
      <c r="Y250">
        <v>18.38</v>
      </c>
      <c r="Z250">
        <v>0</v>
      </c>
      <c r="AA250">
        <v>0</v>
      </c>
      <c r="AB250">
        <v>0</v>
      </c>
      <c r="AC250">
        <v>2</v>
      </c>
      <c r="AD250">
        <v>0</v>
      </c>
      <c r="AE250">
        <v>0</v>
      </c>
      <c r="AG250">
        <v>6.7</v>
      </c>
      <c r="AH250">
        <v>2</v>
      </c>
      <c r="AI250">
        <v>11182205</v>
      </c>
      <c r="AJ250">
        <v>250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ht="12.75">
      <c r="A251">
        <f>ROW(Source!A70)</f>
        <v>70</v>
      </c>
      <c r="B251">
        <v>11182222</v>
      </c>
      <c r="C251">
        <v>11182191</v>
      </c>
      <c r="D251">
        <v>1444120</v>
      </c>
      <c r="E251">
        <v>1</v>
      </c>
      <c r="F251">
        <v>1</v>
      </c>
      <c r="G251">
        <v>1</v>
      </c>
      <c r="H251">
        <v>3</v>
      </c>
      <c r="I251" t="s">
        <v>420</v>
      </c>
      <c r="J251" t="s">
        <v>421</v>
      </c>
      <c r="K251" t="s">
        <v>422</v>
      </c>
      <c r="L251">
        <v>1354</v>
      </c>
      <c r="N251">
        <v>1010</v>
      </c>
      <c r="O251" t="s">
        <v>24</v>
      </c>
      <c r="P251" t="s">
        <v>24</v>
      </c>
      <c r="Q251">
        <v>1</v>
      </c>
      <c r="X251">
        <v>18</v>
      </c>
      <c r="Y251">
        <v>3.25</v>
      </c>
      <c r="Z251">
        <v>0</v>
      </c>
      <c r="AA251">
        <v>0</v>
      </c>
      <c r="AB251">
        <v>0</v>
      </c>
      <c r="AC251">
        <v>2</v>
      </c>
      <c r="AD251">
        <v>0</v>
      </c>
      <c r="AE251">
        <v>0</v>
      </c>
      <c r="AG251">
        <v>18</v>
      </c>
      <c r="AH251">
        <v>2</v>
      </c>
      <c r="AI251">
        <v>11182206</v>
      </c>
      <c r="AJ251">
        <v>251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ht="12.75">
      <c r="A252">
        <f>ROW(Source!A70)</f>
        <v>70</v>
      </c>
      <c r="B252">
        <v>11182223</v>
      </c>
      <c r="C252">
        <v>11182191</v>
      </c>
      <c r="D252">
        <v>1444148</v>
      </c>
      <c r="E252">
        <v>1</v>
      </c>
      <c r="F252">
        <v>1</v>
      </c>
      <c r="G252">
        <v>1</v>
      </c>
      <c r="H252">
        <v>3</v>
      </c>
      <c r="I252" t="s">
        <v>462</v>
      </c>
      <c r="J252" t="s">
        <v>463</v>
      </c>
      <c r="K252" t="s">
        <v>464</v>
      </c>
      <c r="L252">
        <v>1358</v>
      </c>
      <c r="N252">
        <v>1010</v>
      </c>
      <c r="O252" t="s">
        <v>230</v>
      </c>
      <c r="P252" t="s">
        <v>230</v>
      </c>
      <c r="Q252">
        <v>10</v>
      </c>
      <c r="X252">
        <v>1.8</v>
      </c>
      <c r="Y252">
        <v>25</v>
      </c>
      <c r="Z252">
        <v>0</v>
      </c>
      <c r="AA252">
        <v>0</v>
      </c>
      <c r="AB252">
        <v>0</v>
      </c>
      <c r="AC252">
        <v>2</v>
      </c>
      <c r="AD252">
        <v>0</v>
      </c>
      <c r="AE252">
        <v>0</v>
      </c>
      <c r="AG252">
        <v>1.8</v>
      </c>
      <c r="AH252">
        <v>2</v>
      </c>
      <c r="AI252">
        <v>11182207</v>
      </c>
      <c r="AJ252">
        <v>252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ht="12.75">
      <c r="A253">
        <f>ROW(Source!A71)</f>
        <v>71</v>
      </c>
      <c r="B253">
        <v>11182241</v>
      </c>
      <c r="C253">
        <v>11182224</v>
      </c>
      <c r="D253">
        <v>121639</v>
      </c>
      <c r="E253">
        <v>1</v>
      </c>
      <c r="F253">
        <v>1</v>
      </c>
      <c r="G253">
        <v>1</v>
      </c>
      <c r="H253">
        <v>1</v>
      </c>
      <c r="I253" t="s">
        <v>448</v>
      </c>
      <c r="K253" t="s">
        <v>449</v>
      </c>
      <c r="L253">
        <v>1369</v>
      </c>
      <c r="N253">
        <v>1013</v>
      </c>
      <c r="O253" t="s">
        <v>325</v>
      </c>
      <c r="P253" t="s">
        <v>325</v>
      </c>
      <c r="Q253">
        <v>1</v>
      </c>
      <c r="X253">
        <v>34.4</v>
      </c>
      <c r="Y253">
        <v>0</v>
      </c>
      <c r="Z253">
        <v>0</v>
      </c>
      <c r="AA253">
        <v>0</v>
      </c>
      <c r="AB253">
        <v>48.57</v>
      </c>
      <c r="AC253">
        <v>0</v>
      </c>
      <c r="AD253">
        <v>1</v>
      </c>
      <c r="AE253">
        <v>1</v>
      </c>
      <c r="AF253" t="s">
        <v>126</v>
      </c>
      <c r="AG253">
        <v>41.28</v>
      </c>
      <c r="AH253">
        <v>2</v>
      </c>
      <c r="AI253">
        <v>11182225</v>
      </c>
      <c r="AJ253">
        <v>253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ht="12.75">
      <c r="A254">
        <f>ROW(Source!A71)</f>
        <v>71</v>
      </c>
      <c r="B254">
        <v>11182242</v>
      </c>
      <c r="C254">
        <v>11182224</v>
      </c>
      <c r="D254">
        <v>121548</v>
      </c>
      <c r="E254">
        <v>1</v>
      </c>
      <c r="F254">
        <v>1</v>
      </c>
      <c r="G254">
        <v>1</v>
      </c>
      <c r="H254">
        <v>1</v>
      </c>
      <c r="I254" t="s">
        <v>34</v>
      </c>
      <c r="K254" t="s">
        <v>326</v>
      </c>
      <c r="L254">
        <v>608254</v>
      </c>
      <c r="N254">
        <v>1013</v>
      </c>
      <c r="O254" t="s">
        <v>327</v>
      </c>
      <c r="P254" t="s">
        <v>327</v>
      </c>
      <c r="Q254">
        <v>1</v>
      </c>
      <c r="X254">
        <v>24.3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1</v>
      </c>
      <c r="AE254">
        <v>2</v>
      </c>
      <c r="AF254" t="s">
        <v>126</v>
      </c>
      <c r="AG254">
        <v>29.16</v>
      </c>
      <c r="AH254">
        <v>2</v>
      </c>
      <c r="AI254">
        <v>11182226</v>
      </c>
      <c r="AJ254">
        <v>254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ht="12.75">
      <c r="A255">
        <f>ROW(Source!A71)</f>
        <v>71</v>
      </c>
      <c r="B255">
        <v>11182243</v>
      </c>
      <c r="C255">
        <v>11182224</v>
      </c>
      <c r="D255">
        <v>1466783</v>
      </c>
      <c r="E255">
        <v>1</v>
      </c>
      <c r="F255">
        <v>1</v>
      </c>
      <c r="G255">
        <v>1</v>
      </c>
      <c r="H255">
        <v>2</v>
      </c>
      <c r="I255" t="s">
        <v>328</v>
      </c>
      <c r="J255" t="s">
        <v>329</v>
      </c>
      <c r="K255" t="s">
        <v>330</v>
      </c>
      <c r="L255">
        <v>1480</v>
      </c>
      <c r="N255">
        <v>1013</v>
      </c>
      <c r="O255" t="s">
        <v>331</v>
      </c>
      <c r="P255" t="s">
        <v>332</v>
      </c>
      <c r="Q255">
        <v>1</v>
      </c>
      <c r="X255">
        <v>0.33</v>
      </c>
      <c r="Y255">
        <v>0</v>
      </c>
      <c r="Z255">
        <v>410.67</v>
      </c>
      <c r="AA255">
        <v>66.28</v>
      </c>
      <c r="AB255">
        <v>0</v>
      </c>
      <c r="AC255">
        <v>0</v>
      </c>
      <c r="AD255">
        <v>1</v>
      </c>
      <c r="AE255">
        <v>0</v>
      </c>
      <c r="AF255" t="s">
        <v>126</v>
      </c>
      <c r="AG255">
        <v>0.396</v>
      </c>
      <c r="AH255">
        <v>2</v>
      </c>
      <c r="AI255">
        <v>11182227</v>
      </c>
      <c r="AJ255">
        <v>255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ht="12.75">
      <c r="A256">
        <f>ROW(Source!A71)</f>
        <v>71</v>
      </c>
      <c r="B256">
        <v>11182244</v>
      </c>
      <c r="C256">
        <v>11182224</v>
      </c>
      <c r="D256">
        <v>1467145</v>
      </c>
      <c r="E256">
        <v>1</v>
      </c>
      <c r="F256">
        <v>1</v>
      </c>
      <c r="G256">
        <v>1</v>
      </c>
      <c r="H256">
        <v>2</v>
      </c>
      <c r="I256" t="s">
        <v>423</v>
      </c>
      <c r="J256" t="s">
        <v>424</v>
      </c>
      <c r="K256" t="s">
        <v>425</v>
      </c>
      <c r="L256">
        <v>1368</v>
      </c>
      <c r="N256">
        <v>1011</v>
      </c>
      <c r="O256" t="s">
        <v>336</v>
      </c>
      <c r="P256" t="s">
        <v>336</v>
      </c>
      <c r="Q256">
        <v>1</v>
      </c>
      <c r="X256">
        <v>23.5</v>
      </c>
      <c r="Y256">
        <v>0</v>
      </c>
      <c r="Z256">
        <v>94.34</v>
      </c>
      <c r="AA256">
        <v>56.99</v>
      </c>
      <c r="AB256">
        <v>0</v>
      </c>
      <c r="AC256">
        <v>0</v>
      </c>
      <c r="AD256">
        <v>1</v>
      </c>
      <c r="AE256">
        <v>0</v>
      </c>
      <c r="AF256" t="s">
        <v>126</v>
      </c>
      <c r="AG256">
        <v>28.2</v>
      </c>
      <c r="AH256">
        <v>2</v>
      </c>
      <c r="AI256">
        <v>11182228</v>
      </c>
      <c r="AJ256">
        <v>256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ht="12.75">
      <c r="A257">
        <f>ROW(Source!A71)</f>
        <v>71</v>
      </c>
      <c r="B257">
        <v>11182245</v>
      </c>
      <c r="C257">
        <v>11182224</v>
      </c>
      <c r="D257">
        <v>1467385</v>
      </c>
      <c r="E257">
        <v>1</v>
      </c>
      <c r="F257">
        <v>1</v>
      </c>
      <c r="G257">
        <v>1</v>
      </c>
      <c r="H257">
        <v>2</v>
      </c>
      <c r="I257" t="s">
        <v>333</v>
      </c>
      <c r="J257" t="s">
        <v>334</v>
      </c>
      <c r="K257" t="s">
        <v>335</v>
      </c>
      <c r="L257">
        <v>1368</v>
      </c>
      <c r="N257">
        <v>1011</v>
      </c>
      <c r="O257" t="s">
        <v>336</v>
      </c>
      <c r="P257" t="s">
        <v>336</v>
      </c>
      <c r="Q257">
        <v>1</v>
      </c>
      <c r="X257">
        <v>2.7</v>
      </c>
      <c r="Y257">
        <v>0</v>
      </c>
      <c r="Z257">
        <v>15.45</v>
      </c>
      <c r="AA257">
        <v>0</v>
      </c>
      <c r="AB257">
        <v>0</v>
      </c>
      <c r="AC257">
        <v>0</v>
      </c>
      <c r="AD257">
        <v>1</v>
      </c>
      <c r="AE257">
        <v>0</v>
      </c>
      <c r="AF257" t="s">
        <v>126</v>
      </c>
      <c r="AG257">
        <v>3.24</v>
      </c>
      <c r="AH257">
        <v>2</v>
      </c>
      <c r="AI257">
        <v>11182229</v>
      </c>
      <c r="AJ257">
        <v>257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ht="12.75">
      <c r="A258">
        <f>ROW(Source!A71)</f>
        <v>71</v>
      </c>
      <c r="B258">
        <v>11182246</v>
      </c>
      <c r="C258">
        <v>11182224</v>
      </c>
      <c r="D258">
        <v>1471190</v>
      </c>
      <c r="E258">
        <v>1</v>
      </c>
      <c r="F258">
        <v>1</v>
      </c>
      <c r="G258">
        <v>1</v>
      </c>
      <c r="H258">
        <v>2</v>
      </c>
      <c r="I258" t="s">
        <v>354</v>
      </c>
      <c r="J258" t="s">
        <v>355</v>
      </c>
      <c r="K258" t="s">
        <v>356</v>
      </c>
      <c r="L258">
        <v>1368</v>
      </c>
      <c r="N258">
        <v>1011</v>
      </c>
      <c r="O258" t="s">
        <v>336</v>
      </c>
      <c r="P258" t="s">
        <v>336</v>
      </c>
      <c r="Q258">
        <v>1</v>
      </c>
      <c r="X258">
        <v>6.96</v>
      </c>
      <c r="Y258">
        <v>0</v>
      </c>
      <c r="Z258">
        <v>5</v>
      </c>
      <c r="AA258">
        <v>0</v>
      </c>
      <c r="AB258">
        <v>0</v>
      </c>
      <c r="AC258">
        <v>0</v>
      </c>
      <c r="AD258">
        <v>1</v>
      </c>
      <c r="AE258">
        <v>0</v>
      </c>
      <c r="AF258" t="s">
        <v>126</v>
      </c>
      <c r="AG258">
        <v>8.352</v>
      </c>
      <c r="AH258">
        <v>2</v>
      </c>
      <c r="AI258">
        <v>11182230</v>
      </c>
      <c r="AJ258">
        <v>258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ht="12.75">
      <c r="A259">
        <f>ROW(Source!A71)</f>
        <v>71</v>
      </c>
      <c r="B259">
        <v>11182247</v>
      </c>
      <c r="C259">
        <v>11182224</v>
      </c>
      <c r="D259">
        <v>1471982</v>
      </c>
      <c r="E259">
        <v>1</v>
      </c>
      <c r="F259">
        <v>1</v>
      </c>
      <c r="G259">
        <v>1</v>
      </c>
      <c r="H259">
        <v>2</v>
      </c>
      <c r="I259" t="s">
        <v>337</v>
      </c>
      <c r="J259" t="s">
        <v>338</v>
      </c>
      <c r="K259" t="s">
        <v>339</v>
      </c>
      <c r="L259">
        <v>1480</v>
      </c>
      <c r="N259">
        <v>1013</v>
      </c>
      <c r="O259" t="s">
        <v>331</v>
      </c>
      <c r="P259" t="s">
        <v>332</v>
      </c>
      <c r="Q259">
        <v>1</v>
      </c>
      <c r="X259">
        <v>0.33</v>
      </c>
      <c r="Y259">
        <v>0</v>
      </c>
      <c r="Z259">
        <v>290.01</v>
      </c>
      <c r="AA259">
        <v>104.55</v>
      </c>
      <c r="AB259">
        <v>0</v>
      </c>
      <c r="AC259">
        <v>0</v>
      </c>
      <c r="AD259">
        <v>1</v>
      </c>
      <c r="AE259">
        <v>0</v>
      </c>
      <c r="AF259" t="s">
        <v>126</v>
      </c>
      <c r="AG259">
        <v>0.396</v>
      </c>
      <c r="AH259">
        <v>2</v>
      </c>
      <c r="AI259">
        <v>11182231</v>
      </c>
      <c r="AJ259">
        <v>259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ht="12.75">
      <c r="A260">
        <f>ROW(Source!A71)</f>
        <v>71</v>
      </c>
      <c r="B260">
        <v>11182248</v>
      </c>
      <c r="C260">
        <v>11182224</v>
      </c>
      <c r="D260">
        <v>1401843</v>
      </c>
      <c r="E260">
        <v>1</v>
      </c>
      <c r="F260">
        <v>1</v>
      </c>
      <c r="G260">
        <v>1</v>
      </c>
      <c r="H260">
        <v>3</v>
      </c>
      <c r="I260" t="s">
        <v>450</v>
      </c>
      <c r="J260" t="s">
        <v>451</v>
      </c>
      <c r="K260" t="s">
        <v>452</v>
      </c>
      <c r="L260">
        <v>1348</v>
      </c>
      <c r="N260">
        <v>1009</v>
      </c>
      <c r="O260" t="s">
        <v>353</v>
      </c>
      <c r="P260" t="s">
        <v>353</v>
      </c>
      <c r="Q260">
        <v>1000</v>
      </c>
      <c r="X260">
        <v>0.0021</v>
      </c>
      <c r="Y260">
        <v>37950.2</v>
      </c>
      <c r="Z260">
        <v>0</v>
      </c>
      <c r="AA260">
        <v>0</v>
      </c>
      <c r="AB260">
        <v>0</v>
      </c>
      <c r="AC260">
        <v>0</v>
      </c>
      <c r="AD260">
        <v>1</v>
      </c>
      <c r="AE260">
        <v>0</v>
      </c>
      <c r="AG260">
        <v>0.0021</v>
      </c>
      <c r="AH260">
        <v>2</v>
      </c>
      <c r="AI260">
        <v>11182232</v>
      </c>
      <c r="AJ260">
        <v>260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ht="12.75">
      <c r="A261">
        <f>ROW(Source!A71)</f>
        <v>71</v>
      </c>
      <c r="B261">
        <v>11182249</v>
      </c>
      <c r="C261">
        <v>11182224</v>
      </c>
      <c r="D261">
        <v>1404368</v>
      </c>
      <c r="E261">
        <v>1</v>
      </c>
      <c r="F261">
        <v>1</v>
      </c>
      <c r="G261">
        <v>1</v>
      </c>
      <c r="H261">
        <v>3</v>
      </c>
      <c r="I261" t="s">
        <v>340</v>
      </c>
      <c r="J261" t="s">
        <v>341</v>
      </c>
      <c r="K261" t="s">
        <v>342</v>
      </c>
      <c r="L261">
        <v>1346</v>
      </c>
      <c r="N261">
        <v>1009</v>
      </c>
      <c r="O261" t="s">
        <v>343</v>
      </c>
      <c r="P261" t="s">
        <v>343</v>
      </c>
      <c r="Q261">
        <v>1</v>
      </c>
      <c r="X261">
        <v>0.96</v>
      </c>
      <c r="Y261">
        <v>40.04</v>
      </c>
      <c r="Z261">
        <v>0</v>
      </c>
      <c r="AA261">
        <v>0</v>
      </c>
      <c r="AB261">
        <v>0</v>
      </c>
      <c r="AC261">
        <v>0</v>
      </c>
      <c r="AD261">
        <v>1</v>
      </c>
      <c r="AE261">
        <v>0</v>
      </c>
      <c r="AG261">
        <v>0.96</v>
      </c>
      <c r="AH261">
        <v>2</v>
      </c>
      <c r="AI261">
        <v>11182233</v>
      </c>
      <c r="AJ261">
        <v>261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 ht="12.75">
      <c r="A262">
        <f>ROW(Source!A71)</f>
        <v>71</v>
      </c>
      <c r="B262">
        <v>11182250</v>
      </c>
      <c r="C262">
        <v>11182224</v>
      </c>
      <c r="D262">
        <v>1405092</v>
      </c>
      <c r="E262">
        <v>1</v>
      </c>
      <c r="F262">
        <v>1</v>
      </c>
      <c r="G262">
        <v>1</v>
      </c>
      <c r="H262">
        <v>3</v>
      </c>
      <c r="I262" t="s">
        <v>394</v>
      </c>
      <c r="J262" t="s">
        <v>395</v>
      </c>
      <c r="K262" t="s">
        <v>396</v>
      </c>
      <c r="L262">
        <v>1358</v>
      </c>
      <c r="N262">
        <v>1010</v>
      </c>
      <c r="O262" t="s">
        <v>230</v>
      </c>
      <c r="P262" t="s">
        <v>230</v>
      </c>
      <c r="Q262">
        <v>10</v>
      </c>
      <c r="X262">
        <v>13.4</v>
      </c>
      <c r="Y262">
        <v>10</v>
      </c>
      <c r="Z262">
        <v>0</v>
      </c>
      <c r="AA262">
        <v>0</v>
      </c>
      <c r="AB262">
        <v>0</v>
      </c>
      <c r="AC262">
        <v>2</v>
      </c>
      <c r="AD262">
        <v>0</v>
      </c>
      <c r="AE262">
        <v>0</v>
      </c>
      <c r="AG262">
        <v>13.4</v>
      </c>
      <c r="AH262">
        <v>2</v>
      </c>
      <c r="AI262">
        <v>11182234</v>
      </c>
      <c r="AJ262">
        <v>262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ht="12.75">
      <c r="A263">
        <f>ROW(Source!A71)</f>
        <v>71</v>
      </c>
      <c r="B263">
        <v>11182251</v>
      </c>
      <c r="C263">
        <v>11182224</v>
      </c>
      <c r="D263">
        <v>1405125</v>
      </c>
      <c r="E263">
        <v>1</v>
      </c>
      <c r="F263">
        <v>1</v>
      </c>
      <c r="G263">
        <v>1</v>
      </c>
      <c r="H263">
        <v>3</v>
      </c>
      <c r="I263" t="s">
        <v>397</v>
      </c>
      <c r="J263" t="s">
        <v>398</v>
      </c>
      <c r="K263" t="s">
        <v>399</v>
      </c>
      <c r="L263">
        <v>1358</v>
      </c>
      <c r="N263">
        <v>1010</v>
      </c>
      <c r="O263" t="s">
        <v>230</v>
      </c>
      <c r="P263" t="s">
        <v>230</v>
      </c>
      <c r="Q263">
        <v>10</v>
      </c>
      <c r="X263">
        <v>13.4</v>
      </c>
      <c r="Y263">
        <v>8</v>
      </c>
      <c r="Z263">
        <v>0</v>
      </c>
      <c r="AA263">
        <v>0</v>
      </c>
      <c r="AB263">
        <v>0</v>
      </c>
      <c r="AC263">
        <v>2</v>
      </c>
      <c r="AD263">
        <v>0</v>
      </c>
      <c r="AE263">
        <v>0</v>
      </c>
      <c r="AG263">
        <v>13.4</v>
      </c>
      <c r="AH263">
        <v>2</v>
      </c>
      <c r="AI263">
        <v>11182235</v>
      </c>
      <c r="AJ263">
        <v>263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ht="12.75">
      <c r="A264">
        <f>ROW(Source!A71)</f>
        <v>71</v>
      </c>
      <c r="B264">
        <v>11182252</v>
      </c>
      <c r="C264">
        <v>11182224</v>
      </c>
      <c r="D264">
        <v>1413966</v>
      </c>
      <c r="E264">
        <v>1</v>
      </c>
      <c r="F264">
        <v>1</v>
      </c>
      <c r="G264">
        <v>1</v>
      </c>
      <c r="H264">
        <v>3</v>
      </c>
      <c r="I264" t="s">
        <v>453</v>
      </c>
      <c r="J264" t="s">
        <v>454</v>
      </c>
      <c r="K264" t="s">
        <v>455</v>
      </c>
      <c r="L264">
        <v>1346</v>
      </c>
      <c r="N264">
        <v>1009</v>
      </c>
      <c r="O264" t="s">
        <v>343</v>
      </c>
      <c r="P264" t="s">
        <v>343</v>
      </c>
      <c r="Q264">
        <v>1</v>
      </c>
      <c r="X264">
        <v>0.4</v>
      </c>
      <c r="Y264">
        <v>33.81</v>
      </c>
      <c r="Z264">
        <v>0</v>
      </c>
      <c r="AA264">
        <v>0</v>
      </c>
      <c r="AB264">
        <v>0</v>
      </c>
      <c r="AC264">
        <v>2</v>
      </c>
      <c r="AD264">
        <v>0</v>
      </c>
      <c r="AE264">
        <v>0</v>
      </c>
      <c r="AG264">
        <v>0.4</v>
      </c>
      <c r="AH264">
        <v>2</v>
      </c>
      <c r="AI264">
        <v>11182236</v>
      </c>
      <c r="AJ264">
        <v>264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 ht="12.75">
      <c r="A265">
        <f>ROW(Source!A71)</f>
        <v>71</v>
      </c>
      <c r="B265">
        <v>11182253</v>
      </c>
      <c r="C265">
        <v>11182224</v>
      </c>
      <c r="D265">
        <v>1444033</v>
      </c>
      <c r="E265">
        <v>1</v>
      </c>
      <c r="F265">
        <v>1</v>
      </c>
      <c r="G265">
        <v>1</v>
      </c>
      <c r="H265">
        <v>3</v>
      </c>
      <c r="I265" t="s">
        <v>456</v>
      </c>
      <c r="J265" t="s">
        <v>457</v>
      </c>
      <c r="K265" t="s">
        <v>458</v>
      </c>
      <c r="L265">
        <v>1358</v>
      </c>
      <c r="N265">
        <v>1010</v>
      </c>
      <c r="O265" t="s">
        <v>230</v>
      </c>
      <c r="P265" t="s">
        <v>230</v>
      </c>
      <c r="Q265">
        <v>10</v>
      </c>
      <c r="X265">
        <v>1</v>
      </c>
      <c r="Y265">
        <v>16.1</v>
      </c>
      <c r="Z265">
        <v>0</v>
      </c>
      <c r="AA265">
        <v>0</v>
      </c>
      <c r="AB265">
        <v>0</v>
      </c>
      <c r="AC265">
        <v>2</v>
      </c>
      <c r="AD265">
        <v>0</v>
      </c>
      <c r="AE265">
        <v>0</v>
      </c>
      <c r="AG265">
        <v>1</v>
      </c>
      <c r="AH265">
        <v>2</v>
      </c>
      <c r="AI265">
        <v>11182237</v>
      </c>
      <c r="AJ265">
        <v>265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 ht="12.75">
      <c r="A266">
        <f>ROW(Source!A71)</f>
        <v>71</v>
      </c>
      <c r="B266">
        <v>11182254</v>
      </c>
      <c r="C266">
        <v>11182224</v>
      </c>
      <c r="D266">
        <v>1444042</v>
      </c>
      <c r="E266">
        <v>1</v>
      </c>
      <c r="F266">
        <v>1</v>
      </c>
      <c r="G266">
        <v>1</v>
      </c>
      <c r="H266">
        <v>3</v>
      </c>
      <c r="I266" t="s">
        <v>459</v>
      </c>
      <c r="J266" t="s">
        <v>460</v>
      </c>
      <c r="K266" t="s">
        <v>461</v>
      </c>
      <c r="L266">
        <v>1358</v>
      </c>
      <c r="N266">
        <v>1010</v>
      </c>
      <c r="O266" t="s">
        <v>230</v>
      </c>
      <c r="P266" t="s">
        <v>230</v>
      </c>
      <c r="Q266">
        <v>10</v>
      </c>
      <c r="X266">
        <v>6.7</v>
      </c>
      <c r="Y266">
        <v>18.38</v>
      </c>
      <c r="Z266">
        <v>0</v>
      </c>
      <c r="AA266">
        <v>0</v>
      </c>
      <c r="AB266">
        <v>0</v>
      </c>
      <c r="AC266">
        <v>2</v>
      </c>
      <c r="AD266">
        <v>0</v>
      </c>
      <c r="AE266">
        <v>0</v>
      </c>
      <c r="AG266">
        <v>6.7</v>
      </c>
      <c r="AH266">
        <v>2</v>
      </c>
      <c r="AI266">
        <v>11182238</v>
      </c>
      <c r="AJ266">
        <v>266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 ht="12.75">
      <c r="A267">
        <f>ROW(Source!A71)</f>
        <v>71</v>
      </c>
      <c r="B267">
        <v>11182255</v>
      </c>
      <c r="C267">
        <v>11182224</v>
      </c>
      <c r="D267">
        <v>1444120</v>
      </c>
      <c r="E267">
        <v>1</v>
      </c>
      <c r="F267">
        <v>1</v>
      </c>
      <c r="G267">
        <v>1</v>
      </c>
      <c r="H267">
        <v>3</v>
      </c>
      <c r="I267" t="s">
        <v>420</v>
      </c>
      <c r="J267" t="s">
        <v>421</v>
      </c>
      <c r="K267" t="s">
        <v>422</v>
      </c>
      <c r="L267">
        <v>1354</v>
      </c>
      <c r="N267">
        <v>1010</v>
      </c>
      <c r="O267" t="s">
        <v>24</v>
      </c>
      <c r="P267" t="s">
        <v>24</v>
      </c>
      <c r="Q267">
        <v>1</v>
      </c>
      <c r="X267">
        <v>18</v>
      </c>
      <c r="Y267">
        <v>3.25</v>
      </c>
      <c r="Z267">
        <v>0</v>
      </c>
      <c r="AA267">
        <v>0</v>
      </c>
      <c r="AB267">
        <v>0</v>
      </c>
      <c r="AC267">
        <v>2</v>
      </c>
      <c r="AD267">
        <v>0</v>
      </c>
      <c r="AE267">
        <v>0</v>
      </c>
      <c r="AG267">
        <v>18</v>
      </c>
      <c r="AH267">
        <v>2</v>
      </c>
      <c r="AI267">
        <v>11182239</v>
      </c>
      <c r="AJ267">
        <v>267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 ht="12.75">
      <c r="A268">
        <f>ROW(Source!A71)</f>
        <v>71</v>
      </c>
      <c r="B268">
        <v>11182256</v>
      </c>
      <c r="C268">
        <v>11182224</v>
      </c>
      <c r="D268">
        <v>1444148</v>
      </c>
      <c r="E268">
        <v>1</v>
      </c>
      <c r="F268">
        <v>1</v>
      </c>
      <c r="G268">
        <v>1</v>
      </c>
      <c r="H268">
        <v>3</v>
      </c>
      <c r="I268" t="s">
        <v>462</v>
      </c>
      <c r="J268" t="s">
        <v>463</v>
      </c>
      <c r="K268" t="s">
        <v>464</v>
      </c>
      <c r="L268">
        <v>1358</v>
      </c>
      <c r="N268">
        <v>1010</v>
      </c>
      <c r="O268" t="s">
        <v>230</v>
      </c>
      <c r="P268" t="s">
        <v>230</v>
      </c>
      <c r="Q268">
        <v>10</v>
      </c>
      <c r="X268">
        <v>1.8</v>
      </c>
      <c r="Y268">
        <v>25</v>
      </c>
      <c r="Z268">
        <v>0</v>
      </c>
      <c r="AA268">
        <v>0</v>
      </c>
      <c r="AB268">
        <v>0</v>
      </c>
      <c r="AC268">
        <v>2</v>
      </c>
      <c r="AD268">
        <v>0</v>
      </c>
      <c r="AE268">
        <v>0</v>
      </c>
      <c r="AG268">
        <v>1.8</v>
      </c>
      <c r="AH268">
        <v>2</v>
      </c>
      <c r="AI268">
        <v>11182240</v>
      </c>
      <c r="AJ268">
        <v>268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 ht="12.75">
      <c r="A269">
        <f>ROW(Source!A72)</f>
        <v>72</v>
      </c>
      <c r="B269">
        <v>11182270</v>
      </c>
      <c r="C269">
        <v>11182257</v>
      </c>
      <c r="D269">
        <v>121639</v>
      </c>
      <c r="E269">
        <v>1</v>
      </c>
      <c r="F269">
        <v>1</v>
      </c>
      <c r="G269">
        <v>1</v>
      </c>
      <c r="H269">
        <v>1</v>
      </c>
      <c r="I269" t="s">
        <v>448</v>
      </c>
      <c r="K269" t="s">
        <v>449</v>
      </c>
      <c r="L269">
        <v>1369</v>
      </c>
      <c r="N269">
        <v>1013</v>
      </c>
      <c r="O269" t="s">
        <v>325</v>
      </c>
      <c r="P269" t="s">
        <v>325</v>
      </c>
      <c r="Q269">
        <v>1</v>
      </c>
      <c r="X269">
        <v>6.74</v>
      </c>
      <c r="Y269">
        <v>0</v>
      </c>
      <c r="Z269">
        <v>0</v>
      </c>
      <c r="AA269">
        <v>0</v>
      </c>
      <c r="AB269">
        <v>48.57</v>
      </c>
      <c r="AC269">
        <v>0</v>
      </c>
      <c r="AD269">
        <v>1</v>
      </c>
      <c r="AE269">
        <v>1</v>
      </c>
      <c r="AF269" t="s">
        <v>126</v>
      </c>
      <c r="AG269">
        <v>8.088</v>
      </c>
      <c r="AH269">
        <v>2</v>
      </c>
      <c r="AI269">
        <v>11182258</v>
      </c>
      <c r="AJ269">
        <v>269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 ht="12.75">
      <c r="A270">
        <f>ROW(Source!A72)</f>
        <v>72</v>
      </c>
      <c r="B270">
        <v>11182271</v>
      </c>
      <c r="C270">
        <v>11182257</v>
      </c>
      <c r="D270">
        <v>121548</v>
      </c>
      <c r="E270">
        <v>1</v>
      </c>
      <c r="F270">
        <v>1</v>
      </c>
      <c r="G270">
        <v>1</v>
      </c>
      <c r="H270">
        <v>1</v>
      </c>
      <c r="I270" t="s">
        <v>34</v>
      </c>
      <c r="K270" t="s">
        <v>326</v>
      </c>
      <c r="L270">
        <v>608254</v>
      </c>
      <c r="N270">
        <v>1013</v>
      </c>
      <c r="O270" t="s">
        <v>327</v>
      </c>
      <c r="P270" t="s">
        <v>327</v>
      </c>
      <c r="Q270">
        <v>1</v>
      </c>
      <c r="X270">
        <v>0.04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1</v>
      </c>
      <c r="AE270">
        <v>2</v>
      </c>
      <c r="AF270" t="s">
        <v>126</v>
      </c>
      <c r="AG270">
        <v>0.048</v>
      </c>
      <c r="AH270">
        <v>2</v>
      </c>
      <c r="AI270">
        <v>11182259</v>
      </c>
      <c r="AJ270">
        <v>270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 ht="12.75">
      <c r="A271">
        <f>ROW(Source!A72)</f>
        <v>72</v>
      </c>
      <c r="B271">
        <v>11182272</v>
      </c>
      <c r="C271">
        <v>11182257</v>
      </c>
      <c r="D271">
        <v>1466783</v>
      </c>
      <c r="E271">
        <v>1</v>
      </c>
      <c r="F271">
        <v>1</v>
      </c>
      <c r="G271">
        <v>1</v>
      </c>
      <c r="H271">
        <v>2</v>
      </c>
      <c r="I271" t="s">
        <v>328</v>
      </c>
      <c r="J271" t="s">
        <v>329</v>
      </c>
      <c r="K271" t="s">
        <v>330</v>
      </c>
      <c r="L271">
        <v>1480</v>
      </c>
      <c r="N271">
        <v>1013</v>
      </c>
      <c r="O271" t="s">
        <v>331</v>
      </c>
      <c r="P271" t="s">
        <v>332</v>
      </c>
      <c r="Q271">
        <v>1</v>
      </c>
      <c r="X271">
        <v>0.02</v>
      </c>
      <c r="Y271">
        <v>0</v>
      </c>
      <c r="Z271">
        <v>410.67</v>
      </c>
      <c r="AA271">
        <v>66.28</v>
      </c>
      <c r="AB271">
        <v>0</v>
      </c>
      <c r="AC271">
        <v>0</v>
      </c>
      <c r="AD271">
        <v>1</v>
      </c>
      <c r="AE271">
        <v>0</v>
      </c>
      <c r="AF271" t="s">
        <v>126</v>
      </c>
      <c r="AG271">
        <v>0.024</v>
      </c>
      <c r="AH271">
        <v>2</v>
      </c>
      <c r="AI271">
        <v>11182260</v>
      </c>
      <c r="AJ271">
        <v>271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 ht="12.75">
      <c r="A272">
        <f>ROW(Source!A72)</f>
        <v>72</v>
      </c>
      <c r="B272">
        <v>11182273</v>
      </c>
      <c r="C272">
        <v>11182257</v>
      </c>
      <c r="D272">
        <v>1471982</v>
      </c>
      <c r="E272">
        <v>1</v>
      </c>
      <c r="F272">
        <v>1</v>
      </c>
      <c r="G272">
        <v>1</v>
      </c>
      <c r="H272">
        <v>2</v>
      </c>
      <c r="I272" t="s">
        <v>337</v>
      </c>
      <c r="J272" t="s">
        <v>338</v>
      </c>
      <c r="K272" t="s">
        <v>339</v>
      </c>
      <c r="L272">
        <v>1480</v>
      </c>
      <c r="N272">
        <v>1013</v>
      </c>
      <c r="O272" t="s">
        <v>331</v>
      </c>
      <c r="P272" t="s">
        <v>332</v>
      </c>
      <c r="Q272">
        <v>1</v>
      </c>
      <c r="X272">
        <v>0.02</v>
      </c>
      <c r="Y272">
        <v>0</v>
      </c>
      <c r="Z272">
        <v>290.01</v>
      </c>
      <c r="AA272">
        <v>104.55</v>
      </c>
      <c r="AB272">
        <v>0</v>
      </c>
      <c r="AC272">
        <v>0</v>
      </c>
      <c r="AD272">
        <v>1</v>
      </c>
      <c r="AE272">
        <v>0</v>
      </c>
      <c r="AF272" t="s">
        <v>126</v>
      </c>
      <c r="AG272">
        <v>0.024</v>
      </c>
      <c r="AH272">
        <v>2</v>
      </c>
      <c r="AI272">
        <v>11182261</v>
      </c>
      <c r="AJ272">
        <v>272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 ht="12.75">
      <c r="A273">
        <f>ROW(Source!A72)</f>
        <v>72</v>
      </c>
      <c r="B273">
        <v>11182274</v>
      </c>
      <c r="C273">
        <v>11182257</v>
      </c>
      <c r="D273">
        <v>1404090</v>
      </c>
      <c r="E273">
        <v>1</v>
      </c>
      <c r="F273">
        <v>1</v>
      </c>
      <c r="G273">
        <v>1</v>
      </c>
      <c r="H273">
        <v>3</v>
      </c>
      <c r="I273" t="s">
        <v>465</v>
      </c>
      <c r="J273" t="s">
        <v>466</v>
      </c>
      <c r="K273" t="s">
        <v>467</v>
      </c>
      <c r="L273">
        <v>1348</v>
      </c>
      <c r="N273">
        <v>1009</v>
      </c>
      <c r="O273" t="s">
        <v>353</v>
      </c>
      <c r="P273" t="s">
        <v>353</v>
      </c>
      <c r="Q273">
        <v>1000</v>
      </c>
      <c r="X273">
        <v>0.0006</v>
      </c>
      <c r="Y273">
        <v>3276</v>
      </c>
      <c r="Z273">
        <v>0</v>
      </c>
      <c r="AA273">
        <v>0</v>
      </c>
      <c r="AB273">
        <v>0</v>
      </c>
      <c r="AC273">
        <v>0</v>
      </c>
      <c r="AD273">
        <v>1</v>
      </c>
      <c r="AE273">
        <v>0</v>
      </c>
      <c r="AG273">
        <v>0.0006</v>
      </c>
      <c r="AH273">
        <v>2</v>
      </c>
      <c r="AI273">
        <v>11182262</v>
      </c>
      <c r="AJ273">
        <v>273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 ht="12.75">
      <c r="A274">
        <f>ROW(Source!A72)</f>
        <v>72</v>
      </c>
      <c r="B274">
        <v>11182275</v>
      </c>
      <c r="C274">
        <v>11182257</v>
      </c>
      <c r="D274">
        <v>1405803</v>
      </c>
      <c r="E274">
        <v>1</v>
      </c>
      <c r="F274">
        <v>1</v>
      </c>
      <c r="G274">
        <v>1</v>
      </c>
      <c r="H274">
        <v>3</v>
      </c>
      <c r="I274" t="s">
        <v>347</v>
      </c>
      <c r="J274" t="s">
        <v>348</v>
      </c>
      <c r="K274" t="s">
        <v>349</v>
      </c>
      <c r="L274">
        <v>1346</v>
      </c>
      <c r="N274">
        <v>1009</v>
      </c>
      <c r="O274" t="s">
        <v>343</v>
      </c>
      <c r="P274" t="s">
        <v>343</v>
      </c>
      <c r="Q274">
        <v>1</v>
      </c>
      <c r="X274">
        <v>0.02</v>
      </c>
      <c r="Y274">
        <v>41.07</v>
      </c>
      <c r="Z274">
        <v>0</v>
      </c>
      <c r="AA274">
        <v>0</v>
      </c>
      <c r="AB274">
        <v>0</v>
      </c>
      <c r="AC274">
        <v>2</v>
      </c>
      <c r="AD274">
        <v>0</v>
      </c>
      <c r="AE274">
        <v>0</v>
      </c>
      <c r="AG274">
        <v>0.02</v>
      </c>
      <c r="AH274">
        <v>2</v>
      </c>
      <c r="AI274">
        <v>11182263</v>
      </c>
      <c r="AJ274">
        <v>274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 ht="12.75">
      <c r="A275">
        <f>ROW(Source!A72)</f>
        <v>72</v>
      </c>
      <c r="B275">
        <v>11182276</v>
      </c>
      <c r="C275">
        <v>11182257</v>
      </c>
      <c r="D275">
        <v>1444068</v>
      </c>
      <c r="E275">
        <v>1</v>
      </c>
      <c r="F275">
        <v>1</v>
      </c>
      <c r="G275">
        <v>1</v>
      </c>
      <c r="H275">
        <v>3</v>
      </c>
      <c r="I275" t="s">
        <v>360</v>
      </c>
      <c r="J275" t="s">
        <v>361</v>
      </c>
      <c r="K275" t="s">
        <v>362</v>
      </c>
      <c r="L275">
        <v>1355</v>
      </c>
      <c r="N275">
        <v>1010</v>
      </c>
      <c r="O275" t="s">
        <v>66</v>
      </c>
      <c r="P275" t="s">
        <v>66</v>
      </c>
      <c r="Q275">
        <v>100</v>
      </c>
      <c r="X275">
        <v>0.31</v>
      </c>
      <c r="Y275">
        <v>710</v>
      </c>
      <c r="Z275">
        <v>0</v>
      </c>
      <c r="AA275">
        <v>0</v>
      </c>
      <c r="AB275">
        <v>0</v>
      </c>
      <c r="AC275">
        <v>2</v>
      </c>
      <c r="AD275">
        <v>0</v>
      </c>
      <c r="AE275">
        <v>0</v>
      </c>
      <c r="AG275">
        <v>0.31</v>
      </c>
      <c r="AH275">
        <v>2</v>
      </c>
      <c r="AI275">
        <v>11182264</v>
      </c>
      <c r="AJ275">
        <v>275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 ht="12.75">
      <c r="A276">
        <f>ROW(Source!A72)</f>
        <v>72</v>
      </c>
      <c r="B276">
        <v>11182277</v>
      </c>
      <c r="C276">
        <v>11182257</v>
      </c>
      <c r="D276">
        <v>1444101</v>
      </c>
      <c r="E276">
        <v>1</v>
      </c>
      <c r="F276">
        <v>1</v>
      </c>
      <c r="G276">
        <v>1</v>
      </c>
      <c r="H276">
        <v>3</v>
      </c>
      <c r="I276" t="s">
        <v>468</v>
      </c>
      <c r="J276" t="s">
        <v>469</v>
      </c>
      <c r="K276" t="s">
        <v>470</v>
      </c>
      <c r="L276">
        <v>1358</v>
      </c>
      <c r="N276">
        <v>1010</v>
      </c>
      <c r="O276" t="s">
        <v>230</v>
      </c>
      <c r="P276" t="s">
        <v>230</v>
      </c>
      <c r="Q276">
        <v>10</v>
      </c>
      <c r="X276">
        <v>0.8</v>
      </c>
      <c r="Y276">
        <v>12.6</v>
      </c>
      <c r="Z276">
        <v>0</v>
      </c>
      <c r="AA276">
        <v>0</v>
      </c>
      <c r="AB276">
        <v>0</v>
      </c>
      <c r="AC276">
        <v>2</v>
      </c>
      <c r="AD276">
        <v>0</v>
      </c>
      <c r="AE276">
        <v>0</v>
      </c>
      <c r="AG276">
        <v>0.8</v>
      </c>
      <c r="AH276">
        <v>2</v>
      </c>
      <c r="AI276">
        <v>11182265</v>
      </c>
      <c r="AJ276">
        <v>276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 ht="12.75">
      <c r="A277">
        <f>ROW(Source!A72)</f>
        <v>72</v>
      </c>
      <c r="B277">
        <v>11182278</v>
      </c>
      <c r="C277">
        <v>11182257</v>
      </c>
      <c r="D277">
        <v>1444120</v>
      </c>
      <c r="E277">
        <v>1</v>
      </c>
      <c r="F277">
        <v>1</v>
      </c>
      <c r="G277">
        <v>1</v>
      </c>
      <c r="H277">
        <v>3</v>
      </c>
      <c r="I277" t="s">
        <v>420</v>
      </c>
      <c r="J277" t="s">
        <v>421</v>
      </c>
      <c r="K277" t="s">
        <v>422</v>
      </c>
      <c r="L277">
        <v>1354</v>
      </c>
      <c r="N277">
        <v>1010</v>
      </c>
      <c r="O277" t="s">
        <v>24</v>
      </c>
      <c r="P277" t="s">
        <v>24</v>
      </c>
      <c r="Q277">
        <v>1</v>
      </c>
      <c r="X277">
        <v>12.2</v>
      </c>
      <c r="Y277">
        <v>3.25</v>
      </c>
      <c r="Z277">
        <v>0</v>
      </c>
      <c r="AA277">
        <v>0</v>
      </c>
      <c r="AB277">
        <v>0</v>
      </c>
      <c r="AC277">
        <v>2</v>
      </c>
      <c r="AD277">
        <v>0</v>
      </c>
      <c r="AE277">
        <v>0</v>
      </c>
      <c r="AG277">
        <v>12.2</v>
      </c>
      <c r="AH277">
        <v>2</v>
      </c>
      <c r="AI277">
        <v>11182266</v>
      </c>
      <c r="AJ277">
        <v>277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 ht="12.75">
      <c r="A278">
        <f>ROW(Source!A72)</f>
        <v>72</v>
      </c>
      <c r="B278">
        <v>11182279</v>
      </c>
      <c r="C278">
        <v>11182257</v>
      </c>
      <c r="D278">
        <v>1444228</v>
      </c>
      <c r="E278">
        <v>1</v>
      </c>
      <c r="F278">
        <v>1</v>
      </c>
      <c r="G278">
        <v>1</v>
      </c>
      <c r="H278">
        <v>3</v>
      </c>
      <c r="I278" t="s">
        <v>471</v>
      </c>
      <c r="J278" t="s">
        <v>472</v>
      </c>
      <c r="K278" t="s">
        <v>473</v>
      </c>
      <c r="L278">
        <v>1355</v>
      </c>
      <c r="N278">
        <v>1010</v>
      </c>
      <c r="O278" t="s">
        <v>66</v>
      </c>
      <c r="P278" t="s">
        <v>66</v>
      </c>
      <c r="Q278">
        <v>100</v>
      </c>
      <c r="X278">
        <v>0.05</v>
      </c>
      <c r="Y278">
        <v>480</v>
      </c>
      <c r="Z278">
        <v>0</v>
      </c>
      <c r="AA278">
        <v>0</v>
      </c>
      <c r="AB278">
        <v>0</v>
      </c>
      <c r="AC278">
        <v>2</v>
      </c>
      <c r="AD278">
        <v>0</v>
      </c>
      <c r="AE278">
        <v>0</v>
      </c>
      <c r="AG278">
        <v>0.05</v>
      </c>
      <c r="AH278">
        <v>2</v>
      </c>
      <c r="AI278">
        <v>11182267</v>
      </c>
      <c r="AJ278">
        <v>278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 ht="12.75">
      <c r="A279">
        <f>ROW(Source!A72)</f>
        <v>72</v>
      </c>
      <c r="B279">
        <v>11182280</v>
      </c>
      <c r="C279">
        <v>11182257</v>
      </c>
      <c r="D279">
        <v>1444364</v>
      </c>
      <c r="E279">
        <v>1</v>
      </c>
      <c r="F279">
        <v>1</v>
      </c>
      <c r="G279">
        <v>1</v>
      </c>
      <c r="H279">
        <v>3</v>
      </c>
      <c r="I279" t="s">
        <v>369</v>
      </c>
      <c r="J279" t="s">
        <v>370</v>
      </c>
      <c r="K279" t="s">
        <v>371</v>
      </c>
      <c r="L279">
        <v>1355</v>
      </c>
      <c r="N279">
        <v>1010</v>
      </c>
      <c r="O279" t="s">
        <v>66</v>
      </c>
      <c r="P279" t="s">
        <v>66</v>
      </c>
      <c r="Q279">
        <v>100</v>
      </c>
      <c r="X279">
        <v>0.002</v>
      </c>
      <c r="Y279">
        <v>42</v>
      </c>
      <c r="Z279">
        <v>0</v>
      </c>
      <c r="AA279">
        <v>0</v>
      </c>
      <c r="AB279">
        <v>0</v>
      </c>
      <c r="AC279">
        <v>2</v>
      </c>
      <c r="AD279">
        <v>0</v>
      </c>
      <c r="AE279">
        <v>0</v>
      </c>
      <c r="AG279">
        <v>0.002</v>
      </c>
      <c r="AH279">
        <v>2</v>
      </c>
      <c r="AI279">
        <v>11182268</v>
      </c>
      <c r="AJ279">
        <v>279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 ht="12.75">
      <c r="A280">
        <f>ROW(Source!A72)</f>
        <v>72</v>
      </c>
      <c r="B280">
        <v>11182281</v>
      </c>
      <c r="C280">
        <v>11182257</v>
      </c>
      <c r="D280">
        <v>1459071</v>
      </c>
      <c r="E280">
        <v>1</v>
      </c>
      <c r="F280">
        <v>1</v>
      </c>
      <c r="G280">
        <v>1</v>
      </c>
      <c r="H280">
        <v>3</v>
      </c>
      <c r="I280" t="s">
        <v>372</v>
      </c>
      <c r="J280" t="s">
        <v>373</v>
      </c>
      <c r="K280" t="s">
        <v>374</v>
      </c>
      <c r="L280">
        <v>1346</v>
      </c>
      <c r="N280">
        <v>1009</v>
      </c>
      <c r="O280" t="s">
        <v>343</v>
      </c>
      <c r="P280" t="s">
        <v>343</v>
      </c>
      <c r="Q280">
        <v>1</v>
      </c>
      <c r="X280">
        <v>0.16</v>
      </c>
      <c r="Y280">
        <v>146.06</v>
      </c>
      <c r="Z280">
        <v>0</v>
      </c>
      <c r="AA280">
        <v>0</v>
      </c>
      <c r="AB280">
        <v>0</v>
      </c>
      <c r="AC280">
        <v>0</v>
      </c>
      <c r="AD280">
        <v>1</v>
      </c>
      <c r="AE280">
        <v>0</v>
      </c>
      <c r="AG280">
        <v>0.16</v>
      </c>
      <c r="AH280">
        <v>2</v>
      </c>
      <c r="AI280">
        <v>11182269</v>
      </c>
      <c r="AJ280">
        <v>280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</row>
    <row r="281" spans="1:44" ht="12.75">
      <c r="A281">
        <f>ROW(Source!A73)</f>
        <v>73</v>
      </c>
      <c r="B281">
        <v>11182295</v>
      </c>
      <c r="C281">
        <v>11182282</v>
      </c>
      <c r="D281">
        <v>121639</v>
      </c>
      <c r="E281">
        <v>1</v>
      </c>
      <c r="F281">
        <v>1</v>
      </c>
      <c r="G281">
        <v>1</v>
      </c>
      <c r="H281">
        <v>1</v>
      </c>
      <c r="I281" t="s">
        <v>448</v>
      </c>
      <c r="K281" t="s">
        <v>449</v>
      </c>
      <c r="L281">
        <v>1369</v>
      </c>
      <c r="N281">
        <v>1013</v>
      </c>
      <c r="O281" t="s">
        <v>325</v>
      </c>
      <c r="P281" t="s">
        <v>325</v>
      </c>
      <c r="Q281">
        <v>1</v>
      </c>
      <c r="X281">
        <v>7.86</v>
      </c>
      <c r="Y281">
        <v>0</v>
      </c>
      <c r="Z281">
        <v>0</v>
      </c>
      <c r="AA281">
        <v>0</v>
      </c>
      <c r="AB281">
        <v>48.57</v>
      </c>
      <c r="AC281">
        <v>0</v>
      </c>
      <c r="AD281">
        <v>1</v>
      </c>
      <c r="AE281">
        <v>1</v>
      </c>
      <c r="AF281" t="s">
        <v>126</v>
      </c>
      <c r="AG281">
        <v>9.432</v>
      </c>
      <c r="AH281">
        <v>2</v>
      </c>
      <c r="AI281">
        <v>11182283</v>
      </c>
      <c r="AJ281">
        <v>281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 ht="12.75">
      <c r="A282">
        <f>ROW(Source!A73)</f>
        <v>73</v>
      </c>
      <c r="B282">
        <v>11182296</v>
      </c>
      <c r="C282">
        <v>11182282</v>
      </c>
      <c r="D282">
        <v>121548</v>
      </c>
      <c r="E282">
        <v>1</v>
      </c>
      <c r="F282">
        <v>1</v>
      </c>
      <c r="G282">
        <v>1</v>
      </c>
      <c r="H282">
        <v>1</v>
      </c>
      <c r="I282" t="s">
        <v>34</v>
      </c>
      <c r="K282" t="s">
        <v>326</v>
      </c>
      <c r="L282">
        <v>608254</v>
      </c>
      <c r="N282">
        <v>1013</v>
      </c>
      <c r="O282" t="s">
        <v>327</v>
      </c>
      <c r="P282" t="s">
        <v>327</v>
      </c>
      <c r="Q282">
        <v>1</v>
      </c>
      <c r="X282">
        <v>0.08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1</v>
      </c>
      <c r="AE282">
        <v>2</v>
      </c>
      <c r="AF282" t="s">
        <v>126</v>
      </c>
      <c r="AG282">
        <v>0.096</v>
      </c>
      <c r="AH282">
        <v>2</v>
      </c>
      <c r="AI282">
        <v>11182284</v>
      </c>
      <c r="AJ282">
        <v>282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  <row r="283" spans="1:44" ht="12.75">
      <c r="A283">
        <f>ROW(Source!A73)</f>
        <v>73</v>
      </c>
      <c r="B283">
        <v>11182297</v>
      </c>
      <c r="C283">
        <v>11182282</v>
      </c>
      <c r="D283">
        <v>1466783</v>
      </c>
      <c r="E283">
        <v>1</v>
      </c>
      <c r="F283">
        <v>1</v>
      </c>
      <c r="G283">
        <v>1</v>
      </c>
      <c r="H283">
        <v>2</v>
      </c>
      <c r="I283" t="s">
        <v>328</v>
      </c>
      <c r="J283" t="s">
        <v>329</v>
      </c>
      <c r="K283" t="s">
        <v>330</v>
      </c>
      <c r="L283">
        <v>1480</v>
      </c>
      <c r="N283">
        <v>1013</v>
      </c>
      <c r="O283" t="s">
        <v>331</v>
      </c>
      <c r="P283" t="s">
        <v>332</v>
      </c>
      <c r="Q283">
        <v>1</v>
      </c>
      <c r="X283">
        <v>0.04</v>
      </c>
      <c r="Y283">
        <v>0</v>
      </c>
      <c r="Z283">
        <v>410.67</v>
      </c>
      <c r="AA283">
        <v>66.28</v>
      </c>
      <c r="AB283">
        <v>0</v>
      </c>
      <c r="AC283">
        <v>0</v>
      </c>
      <c r="AD283">
        <v>1</v>
      </c>
      <c r="AE283">
        <v>0</v>
      </c>
      <c r="AF283" t="s">
        <v>126</v>
      </c>
      <c r="AG283">
        <v>0.048</v>
      </c>
      <c r="AH283">
        <v>2</v>
      </c>
      <c r="AI283">
        <v>11182285</v>
      </c>
      <c r="AJ283">
        <v>283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</row>
    <row r="284" spans="1:44" ht="12.75">
      <c r="A284">
        <f>ROW(Source!A73)</f>
        <v>73</v>
      </c>
      <c r="B284">
        <v>11182298</v>
      </c>
      <c r="C284">
        <v>11182282</v>
      </c>
      <c r="D284">
        <v>1471982</v>
      </c>
      <c r="E284">
        <v>1</v>
      </c>
      <c r="F284">
        <v>1</v>
      </c>
      <c r="G284">
        <v>1</v>
      </c>
      <c r="H284">
        <v>2</v>
      </c>
      <c r="I284" t="s">
        <v>337</v>
      </c>
      <c r="J284" t="s">
        <v>338</v>
      </c>
      <c r="K284" t="s">
        <v>339</v>
      </c>
      <c r="L284">
        <v>1480</v>
      </c>
      <c r="N284">
        <v>1013</v>
      </c>
      <c r="O284" t="s">
        <v>331</v>
      </c>
      <c r="P284" t="s">
        <v>332</v>
      </c>
      <c r="Q284">
        <v>1</v>
      </c>
      <c r="X284">
        <v>0.04</v>
      </c>
      <c r="Y284">
        <v>0</v>
      </c>
      <c r="Z284">
        <v>290.01</v>
      </c>
      <c r="AA284">
        <v>104.55</v>
      </c>
      <c r="AB284">
        <v>0</v>
      </c>
      <c r="AC284">
        <v>0</v>
      </c>
      <c r="AD284">
        <v>1</v>
      </c>
      <c r="AE284">
        <v>0</v>
      </c>
      <c r="AF284" t="s">
        <v>126</v>
      </c>
      <c r="AG284">
        <v>0.048</v>
      </c>
      <c r="AH284">
        <v>2</v>
      </c>
      <c r="AI284">
        <v>11182286</v>
      </c>
      <c r="AJ284">
        <v>284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</row>
    <row r="285" spans="1:44" ht="12.75">
      <c r="A285">
        <f>ROW(Source!A73)</f>
        <v>73</v>
      </c>
      <c r="B285">
        <v>11182299</v>
      </c>
      <c r="C285">
        <v>11182282</v>
      </c>
      <c r="D285">
        <v>1404090</v>
      </c>
      <c r="E285">
        <v>1</v>
      </c>
      <c r="F285">
        <v>1</v>
      </c>
      <c r="G285">
        <v>1</v>
      </c>
      <c r="H285">
        <v>3</v>
      </c>
      <c r="I285" t="s">
        <v>465</v>
      </c>
      <c r="J285" t="s">
        <v>466</v>
      </c>
      <c r="K285" t="s">
        <v>467</v>
      </c>
      <c r="L285">
        <v>1348</v>
      </c>
      <c r="N285">
        <v>1009</v>
      </c>
      <c r="O285" t="s">
        <v>353</v>
      </c>
      <c r="P285" t="s">
        <v>353</v>
      </c>
      <c r="Q285">
        <v>1000</v>
      </c>
      <c r="X285">
        <v>0.00105</v>
      </c>
      <c r="Y285">
        <v>3276</v>
      </c>
      <c r="Z285">
        <v>0</v>
      </c>
      <c r="AA285">
        <v>0</v>
      </c>
      <c r="AB285">
        <v>0</v>
      </c>
      <c r="AC285">
        <v>0</v>
      </c>
      <c r="AD285">
        <v>1</v>
      </c>
      <c r="AE285">
        <v>0</v>
      </c>
      <c r="AG285">
        <v>0.00105</v>
      </c>
      <c r="AH285">
        <v>2</v>
      </c>
      <c r="AI285">
        <v>11182287</v>
      </c>
      <c r="AJ285">
        <v>285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</row>
    <row r="286" spans="1:44" ht="12.75">
      <c r="A286">
        <f>ROW(Source!A73)</f>
        <v>73</v>
      </c>
      <c r="B286">
        <v>11182300</v>
      </c>
      <c r="C286">
        <v>11182282</v>
      </c>
      <c r="D286">
        <v>1405803</v>
      </c>
      <c r="E286">
        <v>1</v>
      </c>
      <c r="F286">
        <v>1</v>
      </c>
      <c r="G286">
        <v>1</v>
      </c>
      <c r="H286">
        <v>3</v>
      </c>
      <c r="I286" t="s">
        <v>347</v>
      </c>
      <c r="J286" t="s">
        <v>348</v>
      </c>
      <c r="K286" t="s">
        <v>349</v>
      </c>
      <c r="L286">
        <v>1346</v>
      </c>
      <c r="N286">
        <v>1009</v>
      </c>
      <c r="O286" t="s">
        <v>343</v>
      </c>
      <c r="P286" t="s">
        <v>343</v>
      </c>
      <c r="Q286">
        <v>1</v>
      </c>
      <c r="X286">
        <v>0.02</v>
      </c>
      <c r="Y286">
        <v>41.07</v>
      </c>
      <c r="Z286">
        <v>0</v>
      </c>
      <c r="AA286">
        <v>0</v>
      </c>
      <c r="AB286">
        <v>0</v>
      </c>
      <c r="AC286">
        <v>2</v>
      </c>
      <c r="AD286">
        <v>0</v>
      </c>
      <c r="AE286">
        <v>0</v>
      </c>
      <c r="AG286">
        <v>0.02</v>
      </c>
      <c r="AH286">
        <v>2</v>
      </c>
      <c r="AI286">
        <v>11182288</v>
      </c>
      <c r="AJ286">
        <v>286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</row>
    <row r="287" spans="1:44" ht="12.75">
      <c r="A287">
        <f>ROW(Source!A73)</f>
        <v>73</v>
      </c>
      <c r="B287">
        <v>11182301</v>
      </c>
      <c r="C287">
        <v>11182282</v>
      </c>
      <c r="D287">
        <v>1444068</v>
      </c>
      <c r="E287">
        <v>1</v>
      </c>
      <c r="F287">
        <v>1</v>
      </c>
      <c r="G287">
        <v>1</v>
      </c>
      <c r="H287">
        <v>3</v>
      </c>
      <c r="I287" t="s">
        <v>360</v>
      </c>
      <c r="J287" t="s">
        <v>361</v>
      </c>
      <c r="K287" t="s">
        <v>362</v>
      </c>
      <c r="L287">
        <v>1355</v>
      </c>
      <c r="N287">
        <v>1010</v>
      </c>
      <c r="O287" t="s">
        <v>66</v>
      </c>
      <c r="P287" t="s">
        <v>66</v>
      </c>
      <c r="Q287">
        <v>100</v>
      </c>
      <c r="X287">
        <v>0.31</v>
      </c>
      <c r="Y287">
        <v>710</v>
      </c>
      <c r="Z287">
        <v>0</v>
      </c>
      <c r="AA287">
        <v>0</v>
      </c>
      <c r="AB287">
        <v>0</v>
      </c>
      <c r="AC287">
        <v>2</v>
      </c>
      <c r="AD287">
        <v>0</v>
      </c>
      <c r="AE287">
        <v>0</v>
      </c>
      <c r="AG287">
        <v>0.31</v>
      </c>
      <c r="AH287">
        <v>2</v>
      </c>
      <c r="AI287">
        <v>11182289</v>
      </c>
      <c r="AJ287">
        <v>287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</row>
    <row r="288" spans="1:44" ht="12.75">
      <c r="A288">
        <f>ROW(Source!A73)</f>
        <v>73</v>
      </c>
      <c r="B288">
        <v>11182302</v>
      </c>
      <c r="C288">
        <v>11182282</v>
      </c>
      <c r="D288">
        <v>1444101</v>
      </c>
      <c r="E288">
        <v>1</v>
      </c>
      <c r="F288">
        <v>1</v>
      </c>
      <c r="G288">
        <v>1</v>
      </c>
      <c r="H288">
        <v>3</v>
      </c>
      <c r="I288" t="s">
        <v>468</v>
      </c>
      <c r="J288" t="s">
        <v>469</v>
      </c>
      <c r="K288" t="s">
        <v>470</v>
      </c>
      <c r="L288">
        <v>1358</v>
      </c>
      <c r="N288">
        <v>1010</v>
      </c>
      <c r="O288" t="s">
        <v>230</v>
      </c>
      <c r="P288" t="s">
        <v>230</v>
      </c>
      <c r="Q288">
        <v>10</v>
      </c>
      <c r="X288">
        <v>0.8</v>
      </c>
      <c r="Y288">
        <v>12.6</v>
      </c>
      <c r="Z288">
        <v>0</v>
      </c>
      <c r="AA288">
        <v>0</v>
      </c>
      <c r="AB288">
        <v>0</v>
      </c>
      <c r="AC288">
        <v>2</v>
      </c>
      <c r="AD288">
        <v>0</v>
      </c>
      <c r="AE288">
        <v>0</v>
      </c>
      <c r="AG288">
        <v>0.8</v>
      </c>
      <c r="AH288">
        <v>2</v>
      </c>
      <c r="AI288">
        <v>11182290</v>
      </c>
      <c r="AJ288">
        <v>288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</row>
    <row r="289" spans="1:44" ht="12.75">
      <c r="A289">
        <f>ROW(Source!A73)</f>
        <v>73</v>
      </c>
      <c r="B289">
        <v>11182303</v>
      </c>
      <c r="C289">
        <v>11182282</v>
      </c>
      <c r="D289">
        <v>1444120</v>
      </c>
      <c r="E289">
        <v>1</v>
      </c>
      <c r="F289">
        <v>1</v>
      </c>
      <c r="G289">
        <v>1</v>
      </c>
      <c r="H289">
        <v>3</v>
      </c>
      <c r="I289" t="s">
        <v>420</v>
      </c>
      <c r="J289" t="s">
        <v>421</v>
      </c>
      <c r="K289" t="s">
        <v>422</v>
      </c>
      <c r="L289">
        <v>1354</v>
      </c>
      <c r="N289">
        <v>1010</v>
      </c>
      <c r="O289" t="s">
        <v>24</v>
      </c>
      <c r="P289" t="s">
        <v>24</v>
      </c>
      <c r="Q289">
        <v>1</v>
      </c>
      <c r="X289">
        <v>12.2</v>
      </c>
      <c r="Y289">
        <v>3.25</v>
      </c>
      <c r="Z289">
        <v>0</v>
      </c>
      <c r="AA289">
        <v>0</v>
      </c>
      <c r="AB289">
        <v>0</v>
      </c>
      <c r="AC289">
        <v>2</v>
      </c>
      <c r="AD289">
        <v>0</v>
      </c>
      <c r="AE289">
        <v>0</v>
      </c>
      <c r="AG289">
        <v>12.2</v>
      </c>
      <c r="AH289">
        <v>2</v>
      </c>
      <c r="AI289">
        <v>11182291</v>
      </c>
      <c r="AJ289">
        <v>289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</row>
    <row r="290" spans="1:44" ht="12.75">
      <c r="A290">
        <f>ROW(Source!A73)</f>
        <v>73</v>
      </c>
      <c r="B290">
        <v>11182304</v>
      </c>
      <c r="C290">
        <v>11182282</v>
      </c>
      <c r="D290">
        <v>1444228</v>
      </c>
      <c r="E290">
        <v>1</v>
      </c>
      <c r="F290">
        <v>1</v>
      </c>
      <c r="G290">
        <v>1</v>
      </c>
      <c r="H290">
        <v>3</v>
      </c>
      <c r="I290" t="s">
        <v>471</v>
      </c>
      <c r="J290" t="s">
        <v>472</v>
      </c>
      <c r="K290" t="s">
        <v>473</v>
      </c>
      <c r="L290">
        <v>1355</v>
      </c>
      <c r="N290">
        <v>1010</v>
      </c>
      <c r="O290" t="s">
        <v>66</v>
      </c>
      <c r="P290" t="s">
        <v>66</v>
      </c>
      <c r="Q290">
        <v>100</v>
      </c>
      <c r="X290">
        <v>0.05</v>
      </c>
      <c r="Y290">
        <v>480</v>
      </c>
      <c r="Z290">
        <v>0</v>
      </c>
      <c r="AA290">
        <v>0</v>
      </c>
      <c r="AB290">
        <v>0</v>
      </c>
      <c r="AC290">
        <v>2</v>
      </c>
      <c r="AD290">
        <v>0</v>
      </c>
      <c r="AE290">
        <v>0</v>
      </c>
      <c r="AG290">
        <v>0.05</v>
      </c>
      <c r="AH290">
        <v>2</v>
      </c>
      <c r="AI290">
        <v>11182292</v>
      </c>
      <c r="AJ290">
        <v>290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</row>
    <row r="291" spans="1:44" ht="12.75">
      <c r="A291">
        <f>ROW(Source!A73)</f>
        <v>73</v>
      </c>
      <c r="B291">
        <v>11182305</v>
      </c>
      <c r="C291">
        <v>11182282</v>
      </c>
      <c r="D291">
        <v>1444364</v>
      </c>
      <c r="E291">
        <v>1</v>
      </c>
      <c r="F291">
        <v>1</v>
      </c>
      <c r="G291">
        <v>1</v>
      </c>
      <c r="H291">
        <v>3</v>
      </c>
      <c r="I291" t="s">
        <v>369</v>
      </c>
      <c r="J291" t="s">
        <v>370</v>
      </c>
      <c r="K291" t="s">
        <v>371</v>
      </c>
      <c r="L291">
        <v>1355</v>
      </c>
      <c r="N291">
        <v>1010</v>
      </c>
      <c r="O291" t="s">
        <v>66</v>
      </c>
      <c r="P291" t="s">
        <v>66</v>
      </c>
      <c r="Q291">
        <v>100</v>
      </c>
      <c r="X291">
        <v>0.002</v>
      </c>
      <c r="Y291">
        <v>42</v>
      </c>
      <c r="Z291">
        <v>0</v>
      </c>
      <c r="AA291">
        <v>0</v>
      </c>
      <c r="AB291">
        <v>0</v>
      </c>
      <c r="AC291">
        <v>2</v>
      </c>
      <c r="AD291">
        <v>0</v>
      </c>
      <c r="AE291">
        <v>0</v>
      </c>
      <c r="AG291">
        <v>0.002</v>
      </c>
      <c r="AH291">
        <v>2</v>
      </c>
      <c r="AI291">
        <v>11182293</v>
      </c>
      <c r="AJ291">
        <v>291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</row>
    <row r="292" spans="1:44" ht="12.75">
      <c r="A292">
        <f>ROW(Source!A73)</f>
        <v>73</v>
      </c>
      <c r="B292">
        <v>11182306</v>
      </c>
      <c r="C292">
        <v>11182282</v>
      </c>
      <c r="D292">
        <v>1459071</v>
      </c>
      <c r="E292">
        <v>1</v>
      </c>
      <c r="F292">
        <v>1</v>
      </c>
      <c r="G292">
        <v>1</v>
      </c>
      <c r="H292">
        <v>3</v>
      </c>
      <c r="I292" t="s">
        <v>372</v>
      </c>
      <c r="J292" t="s">
        <v>373</v>
      </c>
      <c r="K292" t="s">
        <v>374</v>
      </c>
      <c r="L292">
        <v>1346</v>
      </c>
      <c r="N292">
        <v>1009</v>
      </c>
      <c r="O292" t="s">
        <v>343</v>
      </c>
      <c r="P292" t="s">
        <v>343</v>
      </c>
      <c r="Q292">
        <v>1</v>
      </c>
      <c r="X292">
        <v>0.32</v>
      </c>
      <c r="Y292">
        <v>146.06</v>
      </c>
      <c r="Z292">
        <v>0</v>
      </c>
      <c r="AA292">
        <v>0</v>
      </c>
      <c r="AB292">
        <v>0</v>
      </c>
      <c r="AC292">
        <v>0</v>
      </c>
      <c r="AD292">
        <v>1</v>
      </c>
      <c r="AE292">
        <v>0</v>
      </c>
      <c r="AG292">
        <v>0.32</v>
      </c>
      <c r="AH292">
        <v>2</v>
      </c>
      <c r="AI292">
        <v>11182294</v>
      </c>
      <c r="AJ292">
        <v>292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</row>
    <row r="293" spans="1:44" ht="12.75">
      <c r="A293">
        <f>ROW(Source!A74)</f>
        <v>74</v>
      </c>
      <c r="B293">
        <v>11182320</v>
      </c>
      <c r="C293">
        <v>11182307</v>
      </c>
      <c r="D293">
        <v>121639</v>
      </c>
      <c r="E293">
        <v>1</v>
      </c>
      <c r="F293">
        <v>1</v>
      </c>
      <c r="G293">
        <v>1</v>
      </c>
      <c r="H293">
        <v>1</v>
      </c>
      <c r="I293" t="s">
        <v>448</v>
      </c>
      <c r="K293" t="s">
        <v>449</v>
      </c>
      <c r="L293">
        <v>1369</v>
      </c>
      <c r="N293">
        <v>1013</v>
      </c>
      <c r="O293" t="s">
        <v>325</v>
      </c>
      <c r="P293" t="s">
        <v>325</v>
      </c>
      <c r="Q293">
        <v>1</v>
      </c>
      <c r="X293">
        <v>11.2</v>
      </c>
      <c r="Y293">
        <v>0</v>
      </c>
      <c r="Z293">
        <v>0</v>
      </c>
      <c r="AA293">
        <v>0</v>
      </c>
      <c r="AB293">
        <v>48.57</v>
      </c>
      <c r="AC293">
        <v>0</v>
      </c>
      <c r="AD293">
        <v>1</v>
      </c>
      <c r="AE293">
        <v>1</v>
      </c>
      <c r="AF293" t="s">
        <v>126</v>
      </c>
      <c r="AG293">
        <v>13.44</v>
      </c>
      <c r="AH293">
        <v>2</v>
      </c>
      <c r="AI293">
        <v>11182308</v>
      </c>
      <c r="AJ293">
        <v>293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</row>
    <row r="294" spans="1:44" ht="12.75">
      <c r="A294">
        <f>ROW(Source!A74)</f>
        <v>74</v>
      </c>
      <c r="B294">
        <v>11182321</v>
      </c>
      <c r="C294">
        <v>11182307</v>
      </c>
      <c r="D294">
        <v>121548</v>
      </c>
      <c r="E294">
        <v>1</v>
      </c>
      <c r="F294">
        <v>1</v>
      </c>
      <c r="G294">
        <v>1</v>
      </c>
      <c r="H294">
        <v>1</v>
      </c>
      <c r="I294" t="s">
        <v>34</v>
      </c>
      <c r="K294" t="s">
        <v>326</v>
      </c>
      <c r="L294">
        <v>608254</v>
      </c>
      <c r="N294">
        <v>1013</v>
      </c>
      <c r="O294" t="s">
        <v>327</v>
      </c>
      <c r="P294" t="s">
        <v>327</v>
      </c>
      <c r="Q294">
        <v>1</v>
      </c>
      <c r="X294">
        <v>0.16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1</v>
      </c>
      <c r="AE294">
        <v>2</v>
      </c>
      <c r="AF294" t="s">
        <v>126</v>
      </c>
      <c r="AG294">
        <v>0.192</v>
      </c>
      <c r="AH294">
        <v>2</v>
      </c>
      <c r="AI294">
        <v>11182309</v>
      </c>
      <c r="AJ294">
        <v>294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</row>
    <row r="295" spans="1:44" ht="12.75">
      <c r="A295">
        <f>ROW(Source!A74)</f>
        <v>74</v>
      </c>
      <c r="B295">
        <v>11182322</v>
      </c>
      <c r="C295">
        <v>11182307</v>
      </c>
      <c r="D295">
        <v>1466783</v>
      </c>
      <c r="E295">
        <v>1</v>
      </c>
      <c r="F295">
        <v>1</v>
      </c>
      <c r="G295">
        <v>1</v>
      </c>
      <c r="H295">
        <v>2</v>
      </c>
      <c r="I295" t="s">
        <v>328</v>
      </c>
      <c r="J295" t="s">
        <v>329</v>
      </c>
      <c r="K295" t="s">
        <v>330</v>
      </c>
      <c r="L295">
        <v>1480</v>
      </c>
      <c r="N295">
        <v>1013</v>
      </c>
      <c r="O295" t="s">
        <v>331</v>
      </c>
      <c r="P295" t="s">
        <v>332</v>
      </c>
      <c r="Q295">
        <v>1</v>
      </c>
      <c r="X295">
        <v>0.08</v>
      </c>
      <c r="Y295">
        <v>0</v>
      </c>
      <c r="Z295">
        <v>410.67</v>
      </c>
      <c r="AA295">
        <v>66.28</v>
      </c>
      <c r="AB295">
        <v>0</v>
      </c>
      <c r="AC295">
        <v>0</v>
      </c>
      <c r="AD295">
        <v>1</v>
      </c>
      <c r="AE295">
        <v>0</v>
      </c>
      <c r="AF295" t="s">
        <v>126</v>
      </c>
      <c r="AG295">
        <v>0.096</v>
      </c>
      <c r="AH295">
        <v>2</v>
      </c>
      <c r="AI295">
        <v>11182310</v>
      </c>
      <c r="AJ295">
        <v>295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</row>
    <row r="296" spans="1:44" ht="12.75">
      <c r="A296">
        <f>ROW(Source!A74)</f>
        <v>74</v>
      </c>
      <c r="B296">
        <v>11182323</v>
      </c>
      <c r="C296">
        <v>11182307</v>
      </c>
      <c r="D296">
        <v>1471982</v>
      </c>
      <c r="E296">
        <v>1</v>
      </c>
      <c r="F296">
        <v>1</v>
      </c>
      <c r="G296">
        <v>1</v>
      </c>
      <c r="H296">
        <v>2</v>
      </c>
      <c r="I296" t="s">
        <v>337</v>
      </c>
      <c r="J296" t="s">
        <v>338</v>
      </c>
      <c r="K296" t="s">
        <v>339</v>
      </c>
      <c r="L296">
        <v>1480</v>
      </c>
      <c r="N296">
        <v>1013</v>
      </c>
      <c r="O296" t="s">
        <v>331</v>
      </c>
      <c r="P296" t="s">
        <v>332</v>
      </c>
      <c r="Q296">
        <v>1</v>
      </c>
      <c r="X296">
        <v>0.08</v>
      </c>
      <c r="Y296">
        <v>0</v>
      </c>
      <c r="Z296">
        <v>290.01</v>
      </c>
      <c r="AA296">
        <v>104.55</v>
      </c>
      <c r="AB296">
        <v>0</v>
      </c>
      <c r="AC296">
        <v>0</v>
      </c>
      <c r="AD296">
        <v>1</v>
      </c>
      <c r="AE296">
        <v>0</v>
      </c>
      <c r="AF296" t="s">
        <v>126</v>
      </c>
      <c r="AG296">
        <v>0.096</v>
      </c>
      <c r="AH296">
        <v>2</v>
      </c>
      <c r="AI296">
        <v>11182311</v>
      </c>
      <c r="AJ296">
        <v>296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</row>
    <row r="297" spans="1:44" ht="12.75">
      <c r="A297">
        <f>ROW(Source!A74)</f>
        <v>74</v>
      </c>
      <c r="B297">
        <v>11182324</v>
      </c>
      <c r="C297">
        <v>11182307</v>
      </c>
      <c r="D297">
        <v>1404090</v>
      </c>
      <c r="E297">
        <v>1</v>
      </c>
      <c r="F297">
        <v>1</v>
      </c>
      <c r="G297">
        <v>1</v>
      </c>
      <c r="H297">
        <v>3</v>
      </c>
      <c r="I297" t="s">
        <v>465</v>
      </c>
      <c r="J297" t="s">
        <v>466</v>
      </c>
      <c r="K297" t="s">
        <v>467</v>
      </c>
      <c r="L297">
        <v>1348</v>
      </c>
      <c r="N297">
        <v>1009</v>
      </c>
      <c r="O297" t="s">
        <v>353</v>
      </c>
      <c r="P297" t="s">
        <v>353</v>
      </c>
      <c r="Q297">
        <v>1000</v>
      </c>
      <c r="X297">
        <v>0.00116</v>
      </c>
      <c r="Y297">
        <v>3276</v>
      </c>
      <c r="Z297">
        <v>0</v>
      </c>
      <c r="AA297">
        <v>0</v>
      </c>
      <c r="AB297">
        <v>0</v>
      </c>
      <c r="AC297">
        <v>0</v>
      </c>
      <c r="AD297">
        <v>1</v>
      </c>
      <c r="AE297">
        <v>0</v>
      </c>
      <c r="AG297">
        <v>0.00116</v>
      </c>
      <c r="AH297">
        <v>2</v>
      </c>
      <c r="AI297">
        <v>11182312</v>
      </c>
      <c r="AJ297">
        <v>297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</row>
    <row r="298" spans="1:44" ht="12.75">
      <c r="A298">
        <f>ROW(Source!A74)</f>
        <v>74</v>
      </c>
      <c r="B298">
        <v>11182325</v>
      </c>
      <c r="C298">
        <v>11182307</v>
      </c>
      <c r="D298">
        <v>1405803</v>
      </c>
      <c r="E298">
        <v>1</v>
      </c>
      <c r="F298">
        <v>1</v>
      </c>
      <c r="G298">
        <v>1</v>
      </c>
      <c r="H298">
        <v>3</v>
      </c>
      <c r="I298" t="s">
        <v>347</v>
      </c>
      <c r="J298" t="s">
        <v>348</v>
      </c>
      <c r="K298" t="s">
        <v>349</v>
      </c>
      <c r="L298">
        <v>1346</v>
      </c>
      <c r="N298">
        <v>1009</v>
      </c>
      <c r="O298" t="s">
        <v>343</v>
      </c>
      <c r="P298" t="s">
        <v>343</v>
      </c>
      <c r="Q298">
        <v>1</v>
      </c>
      <c r="X298">
        <v>0.02</v>
      </c>
      <c r="Y298">
        <v>41.07</v>
      </c>
      <c r="Z298">
        <v>0</v>
      </c>
      <c r="AA298">
        <v>0</v>
      </c>
      <c r="AB298">
        <v>0</v>
      </c>
      <c r="AC298">
        <v>2</v>
      </c>
      <c r="AD298">
        <v>0</v>
      </c>
      <c r="AE298">
        <v>0</v>
      </c>
      <c r="AG298">
        <v>0.02</v>
      </c>
      <c r="AH298">
        <v>2</v>
      </c>
      <c r="AI298">
        <v>11182313</v>
      </c>
      <c r="AJ298">
        <v>298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</row>
    <row r="299" spans="1:44" ht="12.75">
      <c r="A299">
        <f>ROW(Source!A74)</f>
        <v>74</v>
      </c>
      <c r="B299">
        <v>11182326</v>
      </c>
      <c r="C299">
        <v>11182307</v>
      </c>
      <c r="D299">
        <v>1444068</v>
      </c>
      <c r="E299">
        <v>1</v>
      </c>
      <c r="F299">
        <v>1</v>
      </c>
      <c r="G299">
        <v>1</v>
      </c>
      <c r="H299">
        <v>3</v>
      </c>
      <c r="I299" t="s">
        <v>360</v>
      </c>
      <c r="J299" t="s">
        <v>361</v>
      </c>
      <c r="K299" t="s">
        <v>362</v>
      </c>
      <c r="L299">
        <v>1355</v>
      </c>
      <c r="N299">
        <v>1010</v>
      </c>
      <c r="O299" t="s">
        <v>66</v>
      </c>
      <c r="P299" t="s">
        <v>66</v>
      </c>
      <c r="Q299">
        <v>100</v>
      </c>
      <c r="X299">
        <v>0.31</v>
      </c>
      <c r="Y299">
        <v>710</v>
      </c>
      <c r="Z299">
        <v>0</v>
      </c>
      <c r="AA299">
        <v>0</v>
      </c>
      <c r="AB299">
        <v>0</v>
      </c>
      <c r="AC299">
        <v>2</v>
      </c>
      <c r="AD299">
        <v>0</v>
      </c>
      <c r="AE299">
        <v>0</v>
      </c>
      <c r="AG299">
        <v>0.31</v>
      </c>
      <c r="AH299">
        <v>2</v>
      </c>
      <c r="AI299">
        <v>11182314</v>
      </c>
      <c r="AJ299">
        <v>299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</row>
    <row r="300" spans="1:44" ht="12.75">
      <c r="A300">
        <f>ROW(Source!A74)</f>
        <v>74</v>
      </c>
      <c r="B300">
        <v>11182327</v>
      </c>
      <c r="C300">
        <v>11182307</v>
      </c>
      <c r="D300">
        <v>1444101</v>
      </c>
      <c r="E300">
        <v>1</v>
      </c>
      <c r="F300">
        <v>1</v>
      </c>
      <c r="G300">
        <v>1</v>
      </c>
      <c r="H300">
        <v>3</v>
      </c>
      <c r="I300" t="s">
        <v>468</v>
      </c>
      <c r="J300" t="s">
        <v>469</v>
      </c>
      <c r="K300" t="s">
        <v>470</v>
      </c>
      <c r="L300">
        <v>1358</v>
      </c>
      <c r="N300">
        <v>1010</v>
      </c>
      <c r="O300" t="s">
        <v>230</v>
      </c>
      <c r="P300" t="s">
        <v>230</v>
      </c>
      <c r="Q300">
        <v>10</v>
      </c>
      <c r="X300">
        <v>0.8</v>
      </c>
      <c r="Y300">
        <v>12.6</v>
      </c>
      <c r="Z300">
        <v>0</v>
      </c>
      <c r="AA300">
        <v>0</v>
      </c>
      <c r="AB300">
        <v>0</v>
      </c>
      <c r="AC300">
        <v>2</v>
      </c>
      <c r="AD300">
        <v>0</v>
      </c>
      <c r="AE300">
        <v>0</v>
      </c>
      <c r="AG300">
        <v>0.8</v>
      </c>
      <c r="AH300">
        <v>2</v>
      </c>
      <c r="AI300">
        <v>11182315</v>
      </c>
      <c r="AJ300">
        <v>300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</row>
    <row r="301" spans="1:44" ht="12.75">
      <c r="A301">
        <f>ROW(Source!A74)</f>
        <v>74</v>
      </c>
      <c r="B301">
        <v>11182328</v>
      </c>
      <c r="C301">
        <v>11182307</v>
      </c>
      <c r="D301">
        <v>1444120</v>
      </c>
      <c r="E301">
        <v>1</v>
      </c>
      <c r="F301">
        <v>1</v>
      </c>
      <c r="G301">
        <v>1</v>
      </c>
      <c r="H301">
        <v>3</v>
      </c>
      <c r="I301" t="s">
        <v>420</v>
      </c>
      <c r="J301" t="s">
        <v>421</v>
      </c>
      <c r="K301" t="s">
        <v>422</v>
      </c>
      <c r="L301">
        <v>1354</v>
      </c>
      <c r="N301">
        <v>1010</v>
      </c>
      <c r="O301" t="s">
        <v>24</v>
      </c>
      <c r="P301" t="s">
        <v>24</v>
      </c>
      <c r="Q301">
        <v>1</v>
      </c>
      <c r="X301">
        <v>12.2</v>
      </c>
      <c r="Y301">
        <v>3.25</v>
      </c>
      <c r="Z301">
        <v>0</v>
      </c>
      <c r="AA301">
        <v>0</v>
      </c>
      <c r="AB301">
        <v>0</v>
      </c>
      <c r="AC301">
        <v>2</v>
      </c>
      <c r="AD301">
        <v>0</v>
      </c>
      <c r="AE301">
        <v>0</v>
      </c>
      <c r="AG301">
        <v>12.2</v>
      </c>
      <c r="AH301">
        <v>2</v>
      </c>
      <c r="AI301">
        <v>11182316</v>
      </c>
      <c r="AJ301">
        <v>301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</row>
    <row r="302" spans="1:44" ht="12.75">
      <c r="A302">
        <f>ROW(Source!A74)</f>
        <v>74</v>
      </c>
      <c r="B302">
        <v>11182329</v>
      </c>
      <c r="C302">
        <v>11182307</v>
      </c>
      <c r="D302">
        <v>1444228</v>
      </c>
      <c r="E302">
        <v>1</v>
      </c>
      <c r="F302">
        <v>1</v>
      </c>
      <c r="G302">
        <v>1</v>
      </c>
      <c r="H302">
        <v>3</v>
      </c>
      <c r="I302" t="s">
        <v>471</v>
      </c>
      <c r="J302" t="s">
        <v>472</v>
      </c>
      <c r="K302" t="s">
        <v>473</v>
      </c>
      <c r="L302">
        <v>1355</v>
      </c>
      <c r="N302">
        <v>1010</v>
      </c>
      <c r="O302" t="s">
        <v>66</v>
      </c>
      <c r="P302" t="s">
        <v>66</v>
      </c>
      <c r="Q302">
        <v>100</v>
      </c>
      <c r="X302">
        <v>0.05</v>
      </c>
      <c r="Y302">
        <v>480</v>
      </c>
      <c r="Z302">
        <v>0</v>
      </c>
      <c r="AA302">
        <v>0</v>
      </c>
      <c r="AB302">
        <v>0</v>
      </c>
      <c r="AC302">
        <v>2</v>
      </c>
      <c r="AD302">
        <v>0</v>
      </c>
      <c r="AE302">
        <v>0</v>
      </c>
      <c r="AG302">
        <v>0.05</v>
      </c>
      <c r="AH302">
        <v>2</v>
      </c>
      <c r="AI302">
        <v>11182317</v>
      </c>
      <c r="AJ302">
        <v>302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</row>
    <row r="303" spans="1:44" ht="12.75">
      <c r="A303">
        <f>ROW(Source!A74)</f>
        <v>74</v>
      </c>
      <c r="B303">
        <v>11182330</v>
      </c>
      <c r="C303">
        <v>11182307</v>
      </c>
      <c r="D303">
        <v>1444364</v>
      </c>
      <c r="E303">
        <v>1</v>
      </c>
      <c r="F303">
        <v>1</v>
      </c>
      <c r="G303">
        <v>1</v>
      </c>
      <c r="H303">
        <v>3</v>
      </c>
      <c r="I303" t="s">
        <v>369</v>
      </c>
      <c r="J303" t="s">
        <v>370</v>
      </c>
      <c r="K303" t="s">
        <v>371</v>
      </c>
      <c r="L303">
        <v>1355</v>
      </c>
      <c r="N303">
        <v>1010</v>
      </c>
      <c r="O303" t="s">
        <v>66</v>
      </c>
      <c r="P303" t="s">
        <v>66</v>
      </c>
      <c r="Q303">
        <v>100</v>
      </c>
      <c r="X303">
        <v>0.002</v>
      </c>
      <c r="Y303">
        <v>42</v>
      </c>
      <c r="Z303">
        <v>0</v>
      </c>
      <c r="AA303">
        <v>0</v>
      </c>
      <c r="AB303">
        <v>0</v>
      </c>
      <c r="AC303">
        <v>2</v>
      </c>
      <c r="AD303">
        <v>0</v>
      </c>
      <c r="AE303">
        <v>0</v>
      </c>
      <c r="AG303">
        <v>0.002</v>
      </c>
      <c r="AH303">
        <v>2</v>
      </c>
      <c r="AI303">
        <v>11182318</v>
      </c>
      <c r="AJ303">
        <v>303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</row>
    <row r="304" spans="1:44" ht="12.75">
      <c r="A304">
        <f>ROW(Source!A74)</f>
        <v>74</v>
      </c>
      <c r="B304">
        <v>11182331</v>
      </c>
      <c r="C304">
        <v>11182307</v>
      </c>
      <c r="D304">
        <v>1459071</v>
      </c>
      <c r="E304">
        <v>1</v>
      </c>
      <c r="F304">
        <v>1</v>
      </c>
      <c r="G304">
        <v>1</v>
      </c>
      <c r="H304">
        <v>3</v>
      </c>
      <c r="I304" t="s">
        <v>372</v>
      </c>
      <c r="J304" t="s">
        <v>373</v>
      </c>
      <c r="K304" t="s">
        <v>374</v>
      </c>
      <c r="L304">
        <v>1346</v>
      </c>
      <c r="N304">
        <v>1009</v>
      </c>
      <c r="O304" t="s">
        <v>343</v>
      </c>
      <c r="P304" t="s">
        <v>343</v>
      </c>
      <c r="Q304">
        <v>1</v>
      </c>
      <c r="X304">
        <v>0.32</v>
      </c>
      <c r="Y304">
        <v>146.06</v>
      </c>
      <c r="Z304">
        <v>0</v>
      </c>
      <c r="AA304">
        <v>0</v>
      </c>
      <c r="AB304">
        <v>0</v>
      </c>
      <c r="AC304">
        <v>0</v>
      </c>
      <c r="AD304">
        <v>1</v>
      </c>
      <c r="AE304">
        <v>0</v>
      </c>
      <c r="AG304">
        <v>0.32</v>
      </c>
      <c r="AH304">
        <v>2</v>
      </c>
      <c r="AI304">
        <v>11182319</v>
      </c>
      <c r="AJ304">
        <v>304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</row>
    <row r="305" spans="1:44" ht="12.75">
      <c r="A305">
        <f>ROW(Source!A75)</f>
        <v>75</v>
      </c>
      <c r="B305">
        <v>11182343</v>
      </c>
      <c r="C305">
        <v>11182332</v>
      </c>
      <c r="D305">
        <v>121639</v>
      </c>
      <c r="E305">
        <v>1</v>
      </c>
      <c r="F305">
        <v>1</v>
      </c>
      <c r="G305">
        <v>1</v>
      </c>
      <c r="H305">
        <v>1</v>
      </c>
      <c r="I305" t="s">
        <v>448</v>
      </c>
      <c r="K305" t="s">
        <v>449</v>
      </c>
      <c r="L305">
        <v>1369</v>
      </c>
      <c r="N305">
        <v>1013</v>
      </c>
      <c r="O305" t="s">
        <v>325</v>
      </c>
      <c r="P305" t="s">
        <v>325</v>
      </c>
      <c r="Q305">
        <v>1</v>
      </c>
      <c r="X305">
        <v>2.29</v>
      </c>
      <c r="Y305">
        <v>0</v>
      </c>
      <c r="Z305">
        <v>0</v>
      </c>
      <c r="AA305">
        <v>0</v>
      </c>
      <c r="AB305">
        <v>48.57</v>
      </c>
      <c r="AC305">
        <v>0</v>
      </c>
      <c r="AD305">
        <v>1</v>
      </c>
      <c r="AE305">
        <v>1</v>
      </c>
      <c r="AF305" t="s">
        <v>126</v>
      </c>
      <c r="AG305">
        <v>2.7479999999999998</v>
      </c>
      <c r="AH305">
        <v>2</v>
      </c>
      <c r="AI305">
        <v>11182333</v>
      </c>
      <c r="AJ305">
        <v>305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</row>
    <row r="306" spans="1:44" ht="12.75">
      <c r="A306">
        <f>ROW(Source!A75)</f>
        <v>75</v>
      </c>
      <c r="B306">
        <v>11182344</v>
      </c>
      <c r="C306">
        <v>11182332</v>
      </c>
      <c r="D306">
        <v>121548</v>
      </c>
      <c r="E306">
        <v>1</v>
      </c>
      <c r="F306">
        <v>1</v>
      </c>
      <c r="G306">
        <v>1</v>
      </c>
      <c r="H306">
        <v>1</v>
      </c>
      <c r="I306" t="s">
        <v>34</v>
      </c>
      <c r="K306" t="s">
        <v>326</v>
      </c>
      <c r="L306">
        <v>608254</v>
      </c>
      <c r="N306">
        <v>1013</v>
      </c>
      <c r="O306" t="s">
        <v>327</v>
      </c>
      <c r="P306" t="s">
        <v>327</v>
      </c>
      <c r="Q306">
        <v>1</v>
      </c>
      <c r="X306">
        <v>0.02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1</v>
      </c>
      <c r="AE306">
        <v>2</v>
      </c>
      <c r="AF306" t="s">
        <v>126</v>
      </c>
      <c r="AG306">
        <v>0.024</v>
      </c>
      <c r="AH306">
        <v>2</v>
      </c>
      <c r="AI306">
        <v>11182334</v>
      </c>
      <c r="AJ306">
        <v>306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</row>
    <row r="307" spans="1:44" ht="12.75">
      <c r="A307">
        <f>ROW(Source!A75)</f>
        <v>75</v>
      </c>
      <c r="B307">
        <v>11182345</v>
      </c>
      <c r="C307">
        <v>11182332</v>
      </c>
      <c r="D307">
        <v>1466783</v>
      </c>
      <c r="E307">
        <v>1</v>
      </c>
      <c r="F307">
        <v>1</v>
      </c>
      <c r="G307">
        <v>1</v>
      </c>
      <c r="H307">
        <v>2</v>
      </c>
      <c r="I307" t="s">
        <v>328</v>
      </c>
      <c r="J307" t="s">
        <v>329</v>
      </c>
      <c r="K307" t="s">
        <v>330</v>
      </c>
      <c r="L307">
        <v>1480</v>
      </c>
      <c r="N307">
        <v>1013</v>
      </c>
      <c r="O307" t="s">
        <v>331</v>
      </c>
      <c r="P307" t="s">
        <v>332</v>
      </c>
      <c r="Q307">
        <v>1</v>
      </c>
      <c r="X307">
        <v>0.01</v>
      </c>
      <c r="Y307">
        <v>0</v>
      </c>
      <c r="Z307">
        <v>410.67</v>
      </c>
      <c r="AA307">
        <v>66.28</v>
      </c>
      <c r="AB307">
        <v>0</v>
      </c>
      <c r="AC307">
        <v>0</v>
      </c>
      <c r="AD307">
        <v>1</v>
      </c>
      <c r="AE307">
        <v>0</v>
      </c>
      <c r="AF307" t="s">
        <v>126</v>
      </c>
      <c r="AG307">
        <v>0.012</v>
      </c>
      <c r="AH307">
        <v>2</v>
      </c>
      <c r="AI307">
        <v>11182335</v>
      </c>
      <c r="AJ307">
        <v>307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</row>
    <row r="308" spans="1:44" ht="12.75">
      <c r="A308">
        <f>ROW(Source!A75)</f>
        <v>75</v>
      </c>
      <c r="B308">
        <v>11182346</v>
      </c>
      <c r="C308">
        <v>11182332</v>
      </c>
      <c r="D308">
        <v>1471982</v>
      </c>
      <c r="E308">
        <v>1</v>
      </c>
      <c r="F308">
        <v>1</v>
      </c>
      <c r="G308">
        <v>1</v>
      </c>
      <c r="H308">
        <v>2</v>
      </c>
      <c r="I308" t="s">
        <v>337</v>
      </c>
      <c r="J308" t="s">
        <v>338</v>
      </c>
      <c r="K308" t="s">
        <v>339</v>
      </c>
      <c r="L308">
        <v>1480</v>
      </c>
      <c r="N308">
        <v>1013</v>
      </c>
      <c r="O308" t="s">
        <v>331</v>
      </c>
      <c r="P308" t="s">
        <v>332</v>
      </c>
      <c r="Q308">
        <v>1</v>
      </c>
      <c r="X308">
        <v>0.01</v>
      </c>
      <c r="Y308">
        <v>0</v>
      </c>
      <c r="Z308">
        <v>290.01</v>
      </c>
      <c r="AA308">
        <v>104.55</v>
      </c>
      <c r="AB308">
        <v>0</v>
      </c>
      <c r="AC308">
        <v>0</v>
      </c>
      <c r="AD308">
        <v>1</v>
      </c>
      <c r="AE308">
        <v>0</v>
      </c>
      <c r="AF308" t="s">
        <v>126</v>
      </c>
      <c r="AG308">
        <v>0.012</v>
      </c>
      <c r="AH308">
        <v>2</v>
      </c>
      <c r="AI308">
        <v>11182336</v>
      </c>
      <c r="AJ308">
        <v>308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</row>
    <row r="309" spans="1:44" ht="12.75">
      <c r="A309">
        <f>ROW(Source!A75)</f>
        <v>75</v>
      </c>
      <c r="B309">
        <v>11182347</v>
      </c>
      <c r="C309">
        <v>11182332</v>
      </c>
      <c r="D309">
        <v>1404090</v>
      </c>
      <c r="E309">
        <v>1</v>
      </c>
      <c r="F309">
        <v>1</v>
      </c>
      <c r="G309">
        <v>1</v>
      </c>
      <c r="H309">
        <v>3</v>
      </c>
      <c r="I309" t="s">
        <v>465</v>
      </c>
      <c r="J309" t="s">
        <v>466</v>
      </c>
      <c r="K309" t="s">
        <v>467</v>
      </c>
      <c r="L309">
        <v>1348</v>
      </c>
      <c r="N309">
        <v>1009</v>
      </c>
      <c r="O309" t="s">
        <v>353</v>
      </c>
      <c r="P309" t="s">
        <v>353</v>
      </c>
      <c r="Q309">
        <v>1000</v>
      </c>
      <c r="X309">
        <v>0.0006</v>
      </c>
      <c r="Y309">
        <v>3276</v>
      </c>
      <c r="Z309">
        <v>0</v>
      </c>
      <c r="AA309">
        <v>0</v>
      </c>
      <c r="AB309">
        <v>0</v>
      </c>
      <c r="AC309">
        <v>0</v>
      </c>
      <c r="AD309">
        <v>1</v>
      </c>
      <c r="AE309">
        <v>0</v>
      </c>
      <c r="AG309">
        <v>0.0006</v>
      </c>
      <c r="AH309">
        <v>2</v>
      </c>
      <c r="AI309">
        <v>11182337</v>
      </c>
      <c r="AJ309">
        <v>309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</row>
    <row r="310" spans="1:44" ht="12.75">
      <c r="A310">
        <f>ROW(Source!A75)</f>
        <v>75</v>
      </c>
      <c r="B310">
        <v>11182348</v>
      </c>
      <c r="C310">
        <v>11182332</v>
      </c>
      <c r="D310">
        <v>1405803</v>
      </c>
      <c r="E310">
        <v>1</v>
      </c>
      <c r="F310">
        <v>1</v>
      </c>
      <c r="G310">
        <v>1</v>
      </c>
      <c r="H310">
        <v>3</v>
      </c>
      <c r="I310" t="s">
        <v>347</v>
      </c>
      <c r="J310" t="s">
        <v>348</v>
      </c>
      <c r="K310" t="s">
        <v>349</v>
      </c>
      <c r="L310">
        <v>1346</v>
      </c>
      <c r="N310">
        <v>1009</v>
      </c>
      <c r="O310" t="s">
        <v>343</v>
      </c>
      <c r="P310" t="s">
        <v>343</v>
      </c>
      <c r="Q310">
        <v>1</v>
      </c>
      <c r="X310">
        <v>0.02</v>
      </c>
      <c r="Y310">
        <v>41.07</v>
      </c>
      <c r="Z310">
        <v>0</v>
      </c>
      <c r="AA310">
        <v>0</v>
      </c>
      <c r="AB310">
        <v>0</v>
      </c>
      <c r="AC310">
        <v>2</v>
      </c>
      <c r="AD310">
        <v>0</v>
      </c>
      <c r="AE310">
        <v>0</v>
      </c>
      <c r="AG310">
        <v>0.02</v>
      </c>
      <c r="AH310">
        <v>2</v>
      </c>
      <c r="AI310">
        <v>11182338</v>
      </c>
      <c r="AJ310">
        <v>310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</row>
    <row r="311" spans="1:44" ht="12.75">
      <c r="A311">
        <f>ROW(Source!A75)</f>
        <v>75</v>
      </c>
      <c r="B311">
        <v>11182349</v>
      </c>
      <c r="C311">
        <v>11182332</v>
      </c>
      <c r="D311">
        <v>1444068</v>
      </c>
      <c r="E311">
        <v>1</v>
      </c>
      <c r="F311">
        <v>1</v>
      </c>
      <c r="G311">
        <v>1</v>
      </c>
      <c r="H311">
        <v>3</v>
      </c>
      <c r="I311" t="s">
        <v>360</v>
      </c>
      <c r="J311" t="s">
        <v>361</v>
      </c>
      <c r="K311" t="s">
        <v>362</v>
      </c>
      <c r="L311">
        <v>1355</v>
      </c>
      <c r="N311">
        <v>1010</v>
      </c>
      <c r="O311" t="s">
        <v>66</v>
      </c>
      <c r="P311" t="s">
        <v>66</v>
      </c>
      <c r="Q311">
        <v>100</v>
      </c>
      <c r="X311">
        <v>0.31</v>
      </c>
      <c r="Y311">
        <v>710</v>
      </c>
      <c r="Z311">
        <v>0</v>
      </c>
      <c r="AA311">
        <v>0</v>
      </c>
      <c r="AB311">
        <v>0</v>
      </c>
      <c r="AC311">
        <v>2</v>
      </c>
      <c r="AD311">
        <v>0</v>
      </c>
      <c r="AE311">
        <v>0</v>
      </c>
      <c r="AG311">
        <v>0.31</v>
      </c>
      <c r="AH311">
        <v>2</v>
      </c>
      <c r="AI311">
        <v>11182339</v>
      </c>
      <c r="AJ311">
        <v>311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</row>
    <row r="312" spans="1:44" ht="12.75">
      <c r="A312">
        <f>ROW(Source!A75)</f>
        <v>75</v>
      </c>
      <c r="B312">
        <v>11182350</v>
      </c>
      <c r="C312">
        <v>11182332</v>
      </c>
      <c r="D312">
        <v>1444120</v>
      </c>
      <c r="E312">
        <v>1</v>
      </c>
      <c r="F312">
        <v>1</v>
      </c>
      <c r="G312">
        <v>1</v>
      </c>
      <c r="H312">
        <v>3</v>
      </c>
      <c r="I312" t="s">
        <v>420</v>
      </c>
      <c r="J312" t="s">
        <v>421</v>
      </c>
      <c r="K312" t="s">
        <v>422</v>
      </c>
      <c r="L312">
        <v>1354</v>
      </c>
      <c r="N312">
        <v>1010</v>
      </c>
      <c r="O312" t="s">
        <v>24</v>
      </c>
      <c r="P312" t="s">
        <v>24</v>
      </c>
      <c r="Q312">
        <v>1</v>
      </c>
      <c r="X312">
        <v>12.2</v>
      </c>
      <c r="Y312">
        <v>3.25</v>
      </c>
      <c r="Z312">
        <v>0</v>
      </c>
      <c r="AA312">
        <v>0</v>
      </c>
      <c r="AB312">
        <v>0</v>
      </c>
      <c r="AC312">
        <v>2</v>
      </c>
      <c r="AD312">
        <v>0</v>
      </c>
      <c r="AE312">
        <v>0</v>
      </c>
      <c r="AG312">
        <v>12.2</v>
      </c>
      <c r="AH312">
        <v>2</v>
      </c>
      <c r="AI312">
        <v>11182340</v>
      </c>
      <c r="AJ312">
        <v>312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</row>
    <row r="313" spans="1:44" ht="12.75">
      <c r="A313">
        <f>ROW(Source!A75)</f>
        <v>75</v>
      </c>
      <c r="B313">
        <v>11182351</v>
      </c>
      <c r="C313">
        <v>11182332</v>
      </c>
      <c r="D313">
        <v>1444364</v>
      </c>
      <c r="E313">
        <v>1</v>
      </c>
      <c r="F313">
        <v>1</v>
      </c>
      <c r="G313">
        <v>1</v>
      </c>
      <c r="H313">
        <v>3</v>
      </c>
      <c r="I313" t="s">
        <v>369</v>
      </c>
      <c r="J313" t="s">
        <v>370</v>
      </c>
      <c r="K313" t="s">
        <v>371</v>
      </c>
      <c r="L313">
        <v>1355</v>
      </c>
      <c r="N313">
        <v>1010</v>
      </c>
      <c r="O313" t="s">
        <v>66</v>
      </c>
      <c r="P313" t="s">
        <v>66</v>
      </c>
      <c r="Q313">
        <v>100</v>
      </c>
      <c r="X313">
        <v>0.02</v>
      </c>
      <c r="Y313">
        <v>42</v>
      </c>
      <c r="Z313">
        <v>0</v>
      </c>
      <c r="AA313">
        <v>0</v>
      </c>
      <c r="AB313">
        <v>0</v>
      </c>
      <c r="AC313">
        <v>2</v>
      </c>
      <c r="AD313">
        <v>0</v>
      </c>
      <c r="AE313">
        <v>0</v>
      </c>
      <c r="AG313">
        <v>0.02</v>
      </c>
      <c r="AH313">
        <v>2</v>
      </c>
      <c r="AI313">
        <v>11182341</v>
      </c>
      <c r="AJ313">
        <v>313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</row>
    <row r="314" spans="1:44" ht="12.75">
      <c r="A314">
        <f>ROW(Source!A75)</f>
        <v>75</v>
      </c>
      <c r="B314">
        <v>11182352</v>
      </c>
      <c r="C314">
        <v>11182332</v>
      </c>
      <c r="D314">
        <v>1459071</v>
      </c>
      <c r="E314">
        <v>1</v>
      </c>
      <c r="F314">
        <v>1</v>
      </c>
      <c r="G314">
        <v>1</v>
      </c>
      <c r="H314">
        <v>3</v>
      </c>
      <c r="I314" t="s">
        <v>372</v>
      </c>
      <c r="J314" t="s">
        <v>373</v>
      </c>
      <c r="K314" t="s">
        <v>374</v>
      </c>
      <c r="L314">
        <v>1346</v>
      </c>
      <c r="N314">
        <v>1009</v>
      </c>
      <c r="O314" t="s">
        <v>343</v>
      </c>
      <c r="P314" t="s">
        <v>343</v>
      </c>
      <c r="Q314">
        <v>1</v>
      </c>
      <c r="X314">
        <v>0.16</v>
      </c>
      <c r="Y314">
        <v>146.06</v>
      </c>
      <c r="Z314">
        <v>0</v>
      </c>
      <c r="AA314">
        <v>0</v>
      </c>
      <c r="AB314">
        <v>0</v>
      </c>
      <c r="AC314">
        <v>0</v>
      </c>
      <c r="AD314">
        <v>1</v>
      </c>
      <c r="AE314">
        <v>0</v>
      </c>
      <c r="AG314">
        <v>0.16</v>
      </c>
      <c r="AH314">
        <v>2</v>
      </c>
      <c r="AI314">
        <v>11182342</v>
      </c>
      <c r="AJ314">
        <v>314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</row>
    <row r="315" spans="1:44" ht="12.75">
      <c r="A315">
        <f>ROW(Source!A76)</f>
        <v>76</v>
      </c>
      <c r="B315">
        <v>11182364</v>
      </c>
      <c r="C315">
        <v>11182353</v>
      </c>
      <c r="D315">
        <v>121639</v>
      </c>
      <c r="E315">
        <v>1</v>
      </c>
      <c r="F315">
        <v>1</v>
      </c>
      <c r="G315">
        <v>1</v>
      </c>
      <c r="H315">
        <v>1</v>
      </c>
      <c r="I315" t="s">
        <v>448</v>
      </c>
      <c r="K315" t="s">
        <v>449</v>
      </c>
      <c r="L315">
        <v>1369</v>
      </c>
      <c r="N315">
        <v>1013</v>
      </c>
      <c r="O315" t="s">
        <v>325</v>
      </c>
      <c r="P315" t="s">
        <v>325</v>
      </c>
      <c r="Q315">
        <v>1</v>
      </c>
      <c r="X315">
        <v>5.61</v>
      </c>
      <c r="Y315">
        <v>0</v>
      </c>
      <c r="Z315">
        <v>0</v>
      </c>
      <c r="AA315">
        <v>0</v>
      </c>
      <c r="AB315">
        <v>48.57</v>
      </c>
      <c r="AC315">
        <v>0</v>
      </c>
      <c r="AD315">
        <v>1</v>
      </c>
      <c r="AE315">
        <v>1</v>
      </c>
      <c r="AF315" t="s">
        <v>126</v>
      </c>
      <c r="AG315">
        <v>6.732</v>
      </c>
      <c r="AH315">
        <v>2</v>
      </c>
      <c r="AI315">
        <v>11182354</v>
      </c>
      <c r="AJ315">
        <v>315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</row>
    <row r="316" spans="1:44" ht="12.75">
      <c r="A316">
        <f>ROW(Source!A76)</f>
        <v>76</v>
      </c>
      <c r="B316">
        <v>11182365</v>
      </c>
      <c r="C316">
        <v>11182353</v>
      </c>
      <c r="D316">
        <v>121548</v>
      </c>
      <c r="E316">
        <v>1</v>
      </c>
      <c r="F316">
        <v>1</v>
      </c>
      <c r="G316">
        <v>1</v>
      </c>
      <c r="H316">
        <v>1</v>
      </c>
      <c r="I316" t="s">
        <v>34</v>
      </c>
      <c r="K316" t="s">
        <v>326</v>
      </c>
      <c r="L316">
        <v>608254</v>
      </c>
      <c r="N316">
        <v>1013</v>
      </c>
      <c r="O316" t="s">
        <v>327</v>
      </c>
      <c r="P316" t="s">
        <v>327</v>
      </c>
      <c r="Q316">
        <v>1</v>
      </c>
      <c r="X316">
        <v>0.16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1</v>
      </c>
      <c r="AE316">
        <v>2</v>
      </c>
      <c r="AF316" t="s">
        <v>126</v>
      </c>
      <c r="AG316">
        <v>0.192</v>
      </c>
      <c r="AH316">
        <v>2</v>
      </c>
      <c r="AI316">
        <v>11182355</v>
      </c>
      <c r="AJ316">
        <v>316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</row>
    <row r="317" spans="1:44" ht="12.75">
      <c r="A317">
        <f>ROW(Source!A76)</f>
        <v>76</v>
      </c>
      <c r="B317">
        <v>11182366</v>
      </c>
      <c r="C317">
        <v>11182353</v>
      </c>
      <c r="D317">
        <v>1466783</v>
      </c>
      <c r="E317">
        <v>1</v>
      </c>
      <c r="F317">
        <v>1</v>
      </c>
      <c r="G317">
        <v>1</v>
      </c>
      <c r="H317">
        <v>2</v>
      </c>
      <c r="I317" t="s">
        <v>328</v>
      </c>
      <c r="J317" t="s">
        <v>329</v>
      </c>
      <c r="K317" t="s">
        <v>330</v>
      </c>
      <c r="L317">
        <v>1480</v>
      </c>
      <c r="N317">
        <v>1013</v>
      </c>
      <c r="O317" t="s">
        <v>331</v>
      </c>
      <c r="P317" t="s">
        <v>332</v>
      </c>
      <c r="Q317">
        <v>1</v>
      </c>
      <c r="X317">
        <v>0.08</v>
      </c>
      <c r="Y317">
        <v>0</v>
      </c>
      <c r="Z317">
        <v>410.67</v>
      </c>
      <c r="AA317">
        <v>66.28</v>
      </c>
      <c r="AB317">
        <v>0</v>
      </c>
      <c r="AC317">
        <v>0</v>
      </c>
      <c r="AD317">
        <v>1</v>
      </c>
      <c r="AE317">
        <v>0</v>
      </c>
      <c r="AF317" t="s">
        <v>126</v>
      </c>
      <c r="AG317">
        <v>0.096</v>
      </c>
      <c r="AH317">
        <v>2</v>
      </c>
      <c r="AI317">
        <v>11182356</v>
      </c>
      <c r="AJ317">
        <v>317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</row>
    <row r="318" spans="1:44" ht="12.75">
      <c r="A318">
        <f>ROW(Source!A76)</f>
        <v>76</v>
      </c>
      <c r="B318">
        <v>11182367</v>
      </c>
      <c r="C318">
        <v>11182353</v>
      </c>
      <c r="D318">
        <v>1471982</v>
      </c>
      <c r="E318">
        <v>1</v>
      </c>
      <c r="F318">
        <v>1</v>
      </c>
      <c r="G318">
        <v>1</v>
      </c>
      <c r="H318">
        <v>2</v>
      </c>
      <c r="I318" t="s">
        <v>337</v>
      </c>
      <c r="J318" t="s">
        <v>338</v>
      </c>
      <c r="K318" t="s">
        <v>339</v>
      </c>
      <c r="L318">
        <v>1480</v>
      </c>
      <c r="N318">
        <v>1013</v>
      </c>
      <c r="O318" t="s">
        <v>331</v>
      </c>
      <c r="P318" t="s">
        <v>332</v>
      </c>
      <c r="Q318">
        <v>1</v>
      </c>
      <c r="X318">
        <v>0.08</v>
      </c>
      <c r="Y318">
        <v>0</v>
      </c>
      <c r="Z318">
        <v>290.01</v>
      </c>
      <c r="AA318">
        <v>104.55</v>
      </c>
      <c r="AB318">
        <v>0</v>
      </c>
      <c r="AC318">
        <v>0</v>
      </c>
      <c r="AD318">
        <v>1</v>
      </c>
      <c r="AE318">
        <v>0</v>
      </c>
      <c r="AF318" t="s">
        <v>126</v>
      </c>
      <c r="AG318">
        <v>0.096</v>
      </c>
      <c r="AH318">
        <v>2</v>
      </c>
      <c r="AI318">
        <v>11182357</v>
      </c>
      <c r="AJ318">
        <v>318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</row>
    <row r="319" spans="1:44" ht="12.75">
      <c r="A319">
        <f>ROW(Source!A76)</f>
        <v>76</v>
      </c>
      <c r="B319">
        <v>11182368</v>
      </c>
      <c r="C319">
        <v>11182353</v>
      </c>
      <c r="D319">
        <v>1404090</v>
      </c>
      <c r="E319">
        <v>1</v>
      </c>
      <c r="F319">
        <v>1</v>
      </c>
      <c r="G319">
        <v>1</v>
      </c>
      <c r="H319">
        <v>3</v>
      </c>
      <c r="I319" t="s">
        <v>465</v>
      </c>
      <c r="J319" t="s">
        <v>466</v>
      </c>
      <c r="K319" t="s">
        <v>467</v>
      </c>
      <c r="L319">
        <v>1348</v>
      </c>
      <c r="N319">
        <v>1009</v>
      </c>
      <c r="O319" t="s">
        <v>353</v>
      </c>
      <c r="P319" t="s">
        <v>353</v>
      </c>
      <c r="Q319">
        <v>1000</v>
      </c>
      <c r="X319">
        <v>0.00116</v>
      </c>
      <c r="Y319">
        <v>3276</v>
      </c>
      <c r="Z319">
        <v>0</v>
      </c>
      <c r="AA319">
        <v>0</v>
      </c>
      <c r="AB319">
        <v>0</v>
      </c>
      <c r="AC319">
        <v>0</v>
      </c>
      <c r="AD319">
        <v>1</v>
      </c>
      <c r="AE319">
        <v>0</v>
      </c>
      <c r="AG319">
        <v>0.00116</v>
      </c>
      <c r="AH319">
        <v>2</v>
      </c>
      <c r="AI319">
        <v>11182358</v>
      </c>
      <c r="AJ319">
        <v>319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</row>
    <row r="320" spans="1:44" ht="12.75">
      <c r="A320">
        <f>ROW(Source!A76)</f>
        <v>76</v>
      </c>
      <c r="B320">
        <v>11182369</v>
      </c>
      <c r="C320">
        <v>11182353</v>
      </c>
      <c r="D320">
        <v>1405803</v>
      </c>
      <c r="E320">
        <v>1</v>
      </c>
      <c r="F320">
        <v>1</v>
      </c>
      <c r="G320">
        <v>1</v>
      </c>
      <c r="H320">
        <v>3</v>
      </c>
      <c r="I320" t="s">
        <v>347</v>
      </c>
      <c r="J320" t="s">
        <v>348</v>
      </c>
      <c r="K320" t="s">
        <v>349</v>
      </c>
      <c r="L320">
        <v>1346</v>
      </c>
      <c r="N320">
        <v>1009</v>
      </c>
      <c r="O320" t="s">
        <v>343</v>
      </c>
      <c r="P320" t="s">
        <v>343</v>
      </c>
      <c r="Q320">
        <v>1</v>
      </c>
      <c r="X320">
        <v>0.02</v>
      </c>
      <c r="Y320">
        <v>41.07</v>
      </c>
      <c r="Z320">
        <v>0</v>
      </c>
      <c r="AA320">
        <v>0</v>
      </c>
      <c r="AB320">
        <v>0</v>
      </c>
      <c r="AC320">
        <v>2</v>
      </c>
      <c r="AD320">
        <v>0</v>
      </c>
      <c r="AE320">
        <v>0</v>
      </c>
      <c r="AG320">
        <v>0.02</v>
      </c>
      <c r="AH320">
        <v>2</v>
      </c>
      <c r="AI320">
        <v>11182359</v>
      </c>
      <c r="AJ320">
        <v>320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</row>
    <row r="321" spans="1:44" ht="12.75">
      <c r="A321">
        <f>ROW(Source!A76)</f>
        <v>76</v>
      </c>
      <c r="B321">
        <v>11182370</v>
      </c>
      <c r="C321">
        <v>11182353</v>
      </c>
      <c r="D321">
        <v>1444068</v>
      </c>
      <c r="E321">
        <v>1</v>
      </c>
      <c r="F321">
        <v>1</v>
      </c>
      <c r="G321">
        <v>1</v>
      </c>
      <c r="H321">
        <v>3</v>
      </c>
      <c r="I321" t="s">
        <v>360</v>
      </c>
      <c r="J321" t="s">
        <v>361</v>
      </c>
      <c r="K321" t="s">
        <v>362</v>
      </c>
      <c r="L321">
        <v>1355</v>
      </c>
      <c r="N321">
        <v>1010</v>
      </c>
      <c r="O321" t="s">
        <v>66</v>
      </c>
      <c r="P321" t="s">
        <v>66</v>
      </c>
      <c r="Q321">
        <v>100</v>
      </c>
      <c r="X321">
        <v>0.31</v>
      </c>
      <c r="Y321">
        <v>710</v>
      </c>
      <c r="Z321">
        <v>0</v>
      </c>
      <c r="AA321">
        <v>0</v>
      </c>
      <c r="AB321">
        <v>0</v>
      </c>
      <c r="AC321">
        <v>2</v>
      </c>
      <c r="AD321">
        <v>0</v>
      </c>
      <c r="AE321">
        <v>0</v>
      </c>
      <c r="AG321">
        <v>0.31</v>
      </c>
      <c r="AH321">
        <v>2</v>
      </c>
      <c r="AI321">
        <v>11182360</v>
      </c>
      <c r="AJ321">
        <v>321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</row>
    <row r="322" spans="1:44" ht="12.75">
      <c r="A322">
        <f>ROW(Source!A76)</f>
        <v>76</v>
      </c>
      <c r="B322">
        <v>11182371</v>
      </c>
      <c r="C322">
        <v>11182353</v>
      </c>
      <c r="D322">
        <v>1444120</v>
      </c>
      <c r="E322">
        <v>1</v>
      </c>
      <c r="F322">
        <v>1</v>
      </c>
      <c r="G322">
        <v>1</v>
      </c>
      <c r="H322">
        <v>3</v>
      </c>
      <c r="I322" t="s">
        <v>420</v>
      </c>
      <c r="J322" t="s">
        <v>421</v>
      </c>
      <c r="K322" t="s">
        <v>422</v>
      </c>
      <c r="L322">
        <v>1354</v>
      </c>
      <c r="N322">
        <v>1010</v>
      </c>
      <c r="O322" t="s">
        <v>24</v>
      </c>
      <c r="P322" t="s">
        <v>24</v>
      </c>
      <c r="Q322">
        <v>1</v>
      </c>
      <c r="X322">
        <v>12.2</v>
      </c>
      <c r="Y322">
        <v>3.25</v>
      </c>
      <c r="Z322">
        <v>0</v>
      </c>
      <c r="AA322">
        <v>0</v>
      </c>
      <c r="AB322">
        <v>0</v>
      </c>
      <c r="AC322">
        <v>2</v>
      </c>
      <c r="AD322">
        <v>0</v>
      </c>
      <c r="AE322">
        <v>0</v>
      </c>
      <c r="AG322">
        <v>12.2</v>
      </c>
      <c r="AH322">
        <v>2</v>
      </c>
      <c r="AI322">
        <v>11182361</v>
      </c>
      <c r="AJ322">
        <v>322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</row>
    <row r="323" spans="1:44" ht="12.75">
      <c r="A323">
        <f>ROW(Source!A76)</f>
        <v>76</v>
      </c>
      <c r="B323">
        <v>11182372</v>
      </c>
      <c r="C323">
        <v>11182353</v>
      </c>
      <c r="D323">
        <v>1444364</v>
      </c>
      <c r="E323">
        <v>1</v>
      </c>
      <c r="F323">
        <v>1</v>
      </c>
      <c r="G323">
        <v>1</v>
      </c>
      <c r="H323">
        <v>3</v>
      </c>
      <c r="I323" t="s">
        <v>369</v>
      </c>
      <c r="J323" t="s">
        <v>370</v>
      </c>
      <c r="K323" t="s">
        <v>371</v>
      </c>
      <c r="L323">
        <v>1355</v>
      </c>
      <c r="N323">
        <v>1010</v>
      </c>
      <c r="O323" t="s">
        <v>66</v>
      </c>
      <c r="P323" t="s">
        <v>66</v>
      </c>
      <c r="Q323">
        <v>100</v>
      </c>
      <c r="X323">
        <v>0.02</v>
      </c>
      <c r="Y323">
        <v>42</v>
      </c>
      <c r="Z323">
        <v>0</v>
      </c>
      <c r="AA323">
        <v>0</v>
      </c>
      <c r="AB323">
        <v>0</v>
      </c>
      <c r="AC323">
        <v>2</v>
      </c>
      <c r="AD323">
        <v>0</v>
      </c>
      <c r="AE323">
        <v>0</v>
      </c>
      <c r="AG323">
        <v>0.02</v>
      </c>
      <c r="AH323">
        <v>2</v>
      </c>
      <c r="AI323">
        <v>11182362</v>
      </c>
      <c r="AJ323">
        <v>323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</row>
    <row r="324" spans="1:44" ht="12.75">
      <c r="A324">
        <f>ROW(Source!A76)</f>
        <v>76</v>
      </c>
      <c r="B324">
        <v>11182373</v>
      </c>
      <c r="C324">
        <v>11182353</v>
      </c>
      <c r="D324">
        <v>1459071</v>
      </c>
      <c r="E324">
        <v>1</v>
      </c>
      <c r="F324">
        <v>1</v>
      </c>
      <c r="G324">
        <v>1</v>
      </c>
      <c r="H324">
        <v>3</v>
      </c>
      <c r="I324" t="s">
        <v>372</v>
      </c>
      <c r="J324" t="s">
        <v>373</v>
      </c>
      <c r="K324" t="s">
        <v>374</v>
      </c>
      <c r="L324">
        <v>1346</v>
      </c>
      <c r="N324">
        <v>1009</v>
      </c>
      <c r="O324" t="s">
        <v>343</v>
      </c>
      <c r="P324" t="s">
        <v>343</v>
      </c>
      <c r="Q324">
        <v>1</v>
      </c>
      <c r="X324">
        <v>0.32</v>
      </c>
      <c r="Y324">
        <v>146.06</v>
      </c>
      <c r="Z324">
        <v>0</v>
      </c>
      <c r="AA324">
        <v>0</v>
      </c>
      <c r="AB324">
        <v>0</v>
      </c>
      <c r="AC324">
        <v>0</v>
      </c>
      <c r="AD324">
        <v>1</v>
      </c>
      <c r="AE324">
        <v>0</v>
      </c>
      <c r="AG324">
        <v>0.32</v>
      </c>
      <c r="AH324">
        <v>2</v>
      </c>
      <c r="AI324">
        <v>11182363</v>
      </c>
      <c r="AJ324">
        <v>324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</row>
    <row r="325" spans="1:44" ht="12.75">
      <c r="A325">
        <f>ROW(Source!A77)</f>
        <v>77</v>
      </c>
      <c r="B325">
        <v>11182387</v>
      </c>
      <c r="C325">
        <v>11182374</v>
      </c>
      <c r="D325">
        <v>121651</v>
      </c>
      <c r="E325">
        <v>1</v>
      </c>
      <c r="F325">
        <v>1</v>
      </c>
      <c r="G325">
        <v>1</v>
      </c>
      <c r="H325">
        <v>1</v>
      </c>
      <c r="I325" t="s">
        <v>323</v>
      </c>
      <c r="K325" t="s">
        <v>324</v>
      </c>
      <c r="L325">
        <v>1369</v>
      </c>
      <c r="N325">
        <v>1013</v>
      </c>
      <c r="O325" t="s">
        <v>325</v>
      </c>
      <c r="P325" t="s">
        <v>325</v>
      </c>
      <c r="Q325">
        <v>1</v>
      </c>
      <c r="X325">
        <v>62.6</v>
      </c>
      <c r="Y325">
        <v>0</v>
      </c>
      <c r="Z325">
        <v>0</v>
      </c>
      <c r="AA325">
        <v>0</v>
      </c>
      <c r="AB325">
        <v>51.24</v>
      </c>
      <c r="AC325">
        <v>0</v>
      </c>
      <c r="AD325">
        <v>1</v>
      </c>
      <c r="AE325">
        <v>1</v>
      </c>
      <c r="AF325" t="s">
        <v>183</v>
      </c>
      <c r="AG325">
        <v>75.12</v>
      </c>
      <c r="AH325">
        <v>2</v>
      </c>
      <c r="AI325">
        <v>11182375</v>
      </c>
      <c r="AJ325">
        <v>325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</row>
    <row r="326" spans="1:44" ht="12.75">
      <c r="A326">
        <f>ROW(Source!A77)</f>
        <v>77</v>
      </c>
      <c r="B326">
        <v>11182388</v>
      </c>
      <c r="C326">
        <v>11182374</v>
      </c>
      <c r="D326">
        <v>121548</v>
      </c>
      <c r="E326">
        <v>1</v>
      </c>
      <c r="F326">
        <v>1</v>
      </c>
      <c r="G326">
        <v>1</v>
      </c>
      <c r="H326">
        <v>1</v>
      </c>
      <c r="I326" t="s">
        <v>34</v>
      </c>
      <c r="K326" t="s">
        <v>326</v>
      </c>
      <c r="L326">
        <v>608254</v>
      </c>
      <c r="N326">
        <v>1013</v>
      </c>
      <c r="O326" t="s">
        <v>327</v>
      </c>
      <c r="P326" t="s">
        <v>327</v>
      </c>
      <c r="Q326">
        <v>1</v>
      </c>
      <c r="X326">
        <v>56.5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1</v>
      </c>
      <c r="AE326">
        <v>2</v>
      </c>
      <c r="AF326" t="s">
        <v>183</v>
      </c>
      <c r="AG326">
        <v>67.8</v>
      </c>
      <c r="AH326">
        <v>2</v>
      </c>
      <c r="AI326">
        <v>11182376</v>
      </c>
      <c r="AJ326">
        <v>326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</row>
    <row r="327" spans="1:44" ht="12.75">
      <c r="A327">
        <f>ROW(Source!A77)</f>
        <v>77</v>
      </c>
      <c r="B327">
        <v>11182389</v>
      </c>
      <c r="C327">
        <v>11182374</v>
      </c>
      <c r="D327">
        <v>1466783</v>
      </c>
      <c r="E327">
        <v>1</v>
      </c>
      <c r="F327">
        <v>1</v>
      </c>
      <c r="G327">
        <v>1</v>
      </c>
      <c r="H327">
        <v>2</v>
      </c>
      <c r="I327" t="s">
        <v>328</v>
      </c>
      <c r="J327" t="s">
        <v>329</v>
      </c>
      <c r="K327" t="s">
        <v>330</v>
      </c>
      <c r="L327">
        <v>1480</v>
      </c>
      <c r="N327">
        <v>1013</v>
      </c>
      <c r="O327" t="s">
        <v>331</v>
      </c>
      <c r="P327" t="s">
        <v>332</v>
      </c>
      <c r="Q327">
        <v>1</v>
      </c>
      <c r="X327">
        <v>0.1</v>
      </c>
      <c r="Y327">
        <v>0</v>
      </c>
      <c r="Z327">
        <v>410.67</v>
      </c>
      <c r="AA327">
        <v>66.28</v>
      </c>
      <c r="AB327">
        <v>0</v>
      </c>
      <c r="AC327">
        <v>0</v>
      </c>
      <c r="AD327">
        <v>1</v>
      </c>
      <c r="AE327">
        <v>0</v>
      </c>
      <c r="AF327" t="s">
        <v>183</v>
      </c>
      <c r="AG327">
        <v>0.12</v>
      </c>
      <c r="AH327">
        <v>2</v>
      </c>
      <c r="AI327">
        <v>11182377</v>
      </c>
      <c r="AJ327">
        <v>327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</row>
    <row r="328" spans="1:44" ht="12.75">
      <c r="A328">
        <f>ROW(Source!A77)</f>
        <v>77</v>
      </c>
      <c r="B328">
        <v>11182390</v>
      </c>
      <c r="C328">
        <v>11182374</v>
      </c>
      <c r="D328">
        <v>1467145</v>
      </c>
      <c r="E328">
        <v>1</v>
      </c>
      <c r="F328">
        <v>1</v>
      </c>
      <c r="G328">
        <v>1</v>
      </c>
      <c r="H328">
        <v>2</v>
      </c>
      <c r="I328" t="s">
        <v>423</v>
      </c>
      <c r="J328" t="s">
        <v>424</v>
      </c>
      <c r="K328" t="s">
        <v>425</v>
      </c>
      <c r="L328">
        <v>1368</v>
      </c>
      <c r="N328">
        <v>1011</v>
      </c>
      <c r="O328" t="s">
        <v>336</v>
      </c>
      <c r="P328" t="s">
        <v>336</v>
      </c>
      <c r="Q328">
        <v>1</v>
      </c>
      <c r="X328">
        <v>56.3</v>
      </c>
      <c r="Y328">
        <v>0</v>
      </c>
      <c r="Z328">
        <v>94.34</v>
      </c>
      <c r="AA328">
        <v>56.99</v>
      </c>
      <c r="AB328">
        <v>0</v>
      </c>
      <c r="AC328">
        <v>0</v>
      </c>
      <c r="AD328">
        <v>1</v>
      </c>
      <c r="AE328">
        <v>0</v>
      </c>
      <c r="AF328" t="s">
        <v>183</v>
      </c>
      <c r="AG328">
        <v>67.56</v>
      </c>
      <c r="AH328">
        <v>2</v>
      </c>
      <c r="AI328">
        <v>11182378</v>
      </c>
      <c r="AJ328">
        <v>328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</row>
    <row r="329" spans="1:44" ht="12.75">
      <c r="A329">
        <f>ROW(Source!A77)</f>
        <v>77</v>
      </c>
      <c r="B329">
        <v>11182391</v>
      </c>
      <c r="C329">
        <v>11182374</v>
      </c>
      <c r="D329">
        <v>1471982</v>
      </c>
      <c r="E329">
        <v>1</v>
      </c>
      <c r="F329">
        <v>1</v>
      </c>
      <c r="G329">
        <v>1</v>
      </c>
      <c r="H329">
        <v>2</v>
      </c>
      <c r="I329" t="s">
        <v>337</v>
      </c>
      <c r="J329" t="s">
        <v>338</v>
      </c>
      <c r="K329" t="s">
        <v>339</v>
      </c>
      <c r="L329">
        <v>1480</v>
      </c>
      <c r="N329">
        <v>1013</v>
      </c>
      <c r="O329" t="s">
        <v>331</v>
      </c>
      <c r="P329" t="s">
        <v>332</v>
      </c>
      <c r="Q329">
        <v>1</v>
      </c>
      <c r="X329">
        <v>0.1</v>
      </c>
      <c r="Y329">
        <v>0</v>
      </c>
      <c r="Z329">
        <v>290.01</v>
      </c>
      <c r="AA329">
        <v>104.55</v>
      </c>
      <c r="AB329">
        <v>0</v>
      </c>
      <c r="AC329">
        <v>0</v>
      </c>
      <c r="AD329">
        <v>1</v>
      </c>
      <c r="AE329">
        <v>0</v>
      </c>
      <c r="AF329" t="s">
        <v>183</v>
      </c>
      <c r="AG329">
        <v>0.12</v>
      </c>
      <c r="AH329">
        <v>2</v>
      </c>
      <c r="AI329">
        <v>11182379</v>
      </c>
      <c r="AJ329">
        <v>329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</row>
    <row r="330" spans="1:44" ht="12.75">
      <c r="A330">
        <f>ROW(Source!A77)</f>
        <v>77</v>
      </c>
      <c r="B330">
        <v>11182392</v>
      </c>
      <c r="C330">
        <v>11182374</v>
      </c>
      <c r="D330">
        <v>1400331</v>
      </c>
      <c r="E330">
        <v>1</v>
      </c>
      <c r="F330">
        <v>1</v>
      </c>
      <c r="G330">
        <v>1</v>
      </c>
      <c r="H330">
        <v>3</v>
      </c>
      <c r="I330" t="s">
        <v>417</v>
      </c>
      <c r="J330" t="s">
        <v>418</v>
      </c>
      <c r="K330" t="s">
        <v>419</v>
      </c>
      <c r="L330">
        <v>1348</v>
      </c>
      <c r="N330">
        <v>1009</v>
      </c>
      <c r="O330" t="s">
        <v>353</v>
      </c>
      <c r="P330" t="s">
        <v>353</v>
      </c>
      <c r="Q330">
        <v>1000</v>
      </c>
      <c r="X330">
        <v>0.00315</v>
      </c>
      <c r="Y330">
        <v>2861.52</v>
      </c>
      <c r="Z330">
        <v>0</v>
      </c>
      <c r="AA330">
        <v>0</v>
      </c>
      <c r="AB330">
        <v>0</v>
      </c>
      <c r="AC330">
        <v>0</v>
      </c>
      <c r="AD330">
        <v>1</v>
      </c>
      <c r="AE330">
        <v>0</v>
      </c>
      <c r="AG330">
        <v>0.00315</v>
      </c>
      <c r="AH330">
        <v>2</v>
      </c>
      <c r="AI330">
        <v>11182380</v>
      </c>
      <c r="AJ330">
        <v>330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</row>
    <row r="331" spans="1:44" ht="12.75">
      <c r="A331">
        <f>ROW(Source!A77)</f>
        <v>77</v>
      </c>
      <c r="B331">
        <v>11182393</v>
      </c>
      <c r="C331">
        <v>11182374</v>
      </c>
      <c r="D331">
        <v>1444175</v>
      </c>
      <c r="E331">
        <v>1</v>
      </c>
      <c r="F331">
        <v>1</v>
      </c>
      <c r="G331">
        <v>1</v>
      </c>
      <c r="H331">
        <v>3</v>
      </c>
      <c r="I331" t="s">
        <v>474</v>
      </c>
      <c r="J331" t="s">
        <v>475</v>
      </c>
      <c r="K331" t="s">
        <v>476</v>
      </c>
      <c r="L331">
        <v>1354</v>
      </c>
      <c r="N331">
        <v>1010</v>
      </c>
      <c r="O331" t="s">
        <v>24</v>
      </c>
      <c r="P331" t="s">
        <v>24</v>
      </c>
      <c r="Q331">
        <v>1</v>
      </c>
      <c r="X331">
        <v>102</v>
      </c>
      <c r="Y331">
        <v>13.18</v>
      </c>
      <c r="Z331">
        <v>0</v>
      </c>
      <c r="AA331">
        <v>0</v>
      </c>
      <c r="AB331">
        <v>0</v>
      </c>
      <c r="AC331">
        <v>2</v>
      </c>
      <c r="AD331">
        <v>0</v>
      </c>
      <c r="AE331">
        <v>0</v>
      </c>
      <c r="AG331">
        <v>102</v>
      </c>
      <c r="AH331">
        <v>2</v>
      </c>
      <c r="AI331">
        <v>11182381</v>
      </c>
      <c r="AJ331">
        <v>331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</row>
    <row r="332" spans="1:44" ht="12.75">
      <c r="A332">
        <f>ROW(Source!A77)</f>
        <v>77</v>
      </c>
      <c r="B332">
        <v>11182394</v>
      </c>
      <c r="C332">
        <v>11182374</v>
      </c>
      <c r="D332">
        <v>1444217</v>
      </c>
      <c r="E332">
        <v>1</v>
      </c>
      <c r="F332">
        <v>1</v>
      </c>
      <c r="G332">
        <v>1</v>
      </c>
      <c r="H332">
        <v>3</v>
      </c>
      <c r="I332" t="s">
        <v>426</v>
      </c>
      <c r="J332" t="s">
        <v>427</v>
      </c>
      <c r="K332" t="s">
        <v>428</v>
      </c>
      <c r="L332">
        <v>1355</v>
      </c>
      <c r="N332">
        <v>1010</v>
      </c>
      <c r="O332" t="s">
        <v>66</v>
      </c>
      <c r="P332" t="s">
        <v>66</v>
      </c>
      <c r="Q332">
        <v>100</v>
      </c>
      <c r="X332">
        <v>1.02</v>
      </c>
      <c r="Y332">
        <v>1048.05</v>
      </c>
      <c r="Z332">
        <v>0</v>
      </c>
      <c r="AA332">
        <v>0</v>
      </c>
      <c r="AB332">
        <v>0</v>
      </c>
      <c r="AC332">
        <v>2</v>
      </c>
      <c r="AD332">
        <v>0</v>
      </c>
      <c r="AE332">
        <v>0</v>
      </c>
      <c r="AG332">
        <v>1.02</v>
      </c>
      <c r="AH332">
        <v>2</v>
      </c>
      <c r="AI332">
        <v>11182382</v>
      </c>
      <c r="AJ332">
        <v>332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</row>
    <row r="333" spans="1:44" ht="12.75">
      <c r="A333">
        <f>ROW(Source!A77)</f>
        <v>77</v>
      </c>
      <c r="B333">
        <v>11182395</v>
      </c>
      <c r="C333">
        <v>11182374</v>
      </c>
      <c r="D333">
        <v>1444281</v>
      </c>
      <c r="E333">
        <v>1</v>
      </c>
      <c r="F333">
        <v>1</v>
      </c>
      <c r="G333">
        <v>1</v>
      </c>
      <c r="H333">
        <v>3</v>
      </c>
      <c r="I333" t="s">
        <v>366</v>
      </c>
      <c r="J333" t="s">
        <v>367</v>
      </c>
      <c r="K333" t="s">
        <v>368</v>
      </c>
      <c r="L333">
        <v>1346</v>
      </c>
      <c r="N333">
        <v>1009</v>
      </c>
      <c r="O333" t="s">
        <v>343</v>
      </c>
      <c r="P333" t="s">
        <v>343</v>
      </c>
      <c r="Q333">
        <v>1</v>
      </c>
      <c r="X333">
        <v>1.02</v>
      </c>
      <c r="Y333">
        <v>35.7</v>
      </c>
      <c r="Z333">
        <v>0</v>
      </c>
      <c r="AA333">
        <v>0</v>
      </c>
      <c r="AB333">
        <v>0</v>
      </c>
      <c r="AC333">
        <v>2</v>
      </c>
      <c r="AD333">
        <v>0</v>
      </c>
      <c r="AE333">
        <v>0</v>
      </c>
      <c r="AG333">
        <v>1.02</v>
      </c>
      <c r="AH333">
        <v>2</v>
      </c>
      <c r="AI333">
        <v>11182383</v>
      </c>
      <c r="AJ333">
        <v>333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</row>
    <row r="334" spans="1:44" ht="12.75">
      <c r="A334">
        <f>ROW(Source!A77)</f>
        <v>77</v>
      </c>
      <c r="B334">
        <v>11182396</v>
      </c>
      <c r="C334">
        <v>11182374</v>
      </c>
      <c r="D334">
        <v>1444300</v>
      </c>
      <c r="E334">
        <v>1</v>
      </c>
      <c r="F334">
        <v>1</v>
      </c>
      <c r="G334">
        <v>1</v>
      </c>
      <c r="H334">
        <v>3</v>
      </c>
      <c r="I334" t="s">
        <v>441</v>
      </c>
      <c r="J334" t="s">
        <v>442</v>
      </c>
      <c r="K334" t="s">
        <v>443</v>
      </c>
      <c r="L334">
        <v>1354</v>
      </c>
      <c r="N334">
        <v>1010</v>
      </c>
      <c r="O334" t="s">
        <v>24</v>
      </c>
      <c r="P334" t="s">
        <v>24</v>
      </c>
      <c r="Q334">
        <v>1</v>
      </c>
      <c r="X334">
        <v>102</v>
      </c>
      <c r="Y334">
        <v>3.97</v>
      </c>
      <c r="Z334">
        <v>0</v>
      </c>
      <c r="AA334">
        <v>0</v>
      </c>
      <c r="AB334">
        <v>0</v>
      </c>
      <c r="AC334">
        <v>2</v>
      </c>
      <c r="AD334">
        <v>0</v>
      </c>
      <c r="AE334">
        <v>0</v>
      </c>
      <c r="AG334">
        <v>102</v>
      </c>
      <c r="AH334">
        <v>2</v>
      </c>
      <c r="AI334">
        <v>11182384</v>
      </c>
      <c r="AJ334">
        <v>334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</row>
    <row r="335" spans="1:44" ht="12.75">
      <c r="A335">
        <f>ROW(Source!A77)</f>
        <v>77</v>
      </c>
      <c r="B335">
        <v>11182397</v>
      </c>
      <c r="C335">
        <v>11182374</v>
      </c>
      <c r="D335">
        <v>1444582</v>
      </c>
      <c r="E335">
        <v>1</v>
      </c>
      <c r="F335">
        <v>1</v>
      </c>
      <c r="G335">
        <v>1</v>
      </c>
      <c r="H335">
        <v>3</v>
      </c>
      <c r="I335" t="s">
        <v>477</v>
      </c>
      <c r="J335" t="s">
        <v>478</v>
      </c>
      <c r="K335" t="s">
        <v>479</v>
      </c>
      <c r="L335">
        <v>1355</v>
      </c>
      <c r="N335">
        <v>1010</v>
      </c>
      <c r="O335" t="s">
        <v>66</v>
      </c>
      <c r="P335" t="s">
        <v>66</v>
      </c>
      <c r="Q335">
        <v>100</v>
      </c>
      <c r="X335">
        <v>1.02</v>
      </c>
      <c r="Y335">
        <v>710</v>
      </c>
      <c r="Z335">
        <v>0</v>
      </c>
      <c r="AA335">
        <v>0</v>
      </c>
      <c r="AB335">
        <v>0</v>
      </c>
      <c r="AC335">
        <v>2</v>
      </c>
      <c r="AD335">
        <v>0</v>
      </c>
      <c r="AE335">
        <v>0</v>
      </c>
      <c r="AG335">
        <v>1.02</v>
      </c>
      <c r="AH335">
        <v>2</v>
      </c>
      <c r="AI335">
        <v>11182385</v>
      </c>
      <c r="AJ335">
        <v>335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</row>
    <row r="336" spans="1:44" ht="12.75">
      <c r="A336">
        <f>ROW(Source!A77)</f>
        <v>77</v>
      </c>
      <c r="B336">
        <v>11182398</v>
      </c>
      <c r="C336">
        <v>11182374</v>
      </c>
      <c r="D336">
        <v>1459071</v>
      </c>
      <c r="E336">
        <v>1</v>
      </c>
      <c r="F336">
        <v>1</v>
      </c>
      <c r="G336">
        <v>1</v>
      </c>
      <c r="H336">
        <v>3</v>
      </c>
      <c r="I336" t="s">
        <v>372</v>
      </c>
      <c r="J336" t="s">
        <v>373</v>
      </c>
      <c r="K336" t="s">
        <v>374</v>
      </c>
      <c r="L336">
        <v>1346</v>
      </c>
      <c r="N336">
        <v>1009</v>
      </c>
      <c r="O336" t="s">
        <v>343</v>
      </c>
      <c r="P336" t="s">
        <v>343</v>
      </c>
      <c r="Q336">
        <v>1</v>
      </c>
      <c r="X336">
        <v>0.31</v>
      </c>
      <c r="Y336">
        <v>146.06</v>
      </c>
      <c r="Z336">
        <v>0</v>
      </c>
      <c r="AA336">
        <v>0</v>
      </c>
      <c r="AB336">
        <v>0</v>
      </c>
      <c r="AC336">
        <v>0</v>
      </c>
      <c r="AD336">
        <v>1</v>
      </c>
      <c r="AE336">
        <v>0</v>
      </c>
      <c r="AG336">
        <v>0.31</v>
      </c>
      <c r="AH336">
        <v>2</v>
      </c>
      <c r="AI336">
        <v>11182386</v>
      </c>
      <c r="AJ336">
        <v>336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</row>
    <row r="337" spans="1:44" ht="12.75">
      <c r="A337">
        <f>ROW(Source!A78)</f>
        <v>78</v>
      </c>
      <c r="B337">
        <v>11182409</v>
      </c>
      <c r="C337">
        <v>11182399</v>
      </c>
      <c r="D337">
        <v>121651</v>
      </c>
      <c r="E337">
        <v>1</v>
      </c>
      <c r="F337">
        <v>1</v>
      </c>
      <c r="G337">
        <v>1</v>
      </c>
      <c r="H337">
        <v>1</v>
      </c>
      <c r="I337" t="s">
        <v>323</v>
      </c>
      <c r="K337" t="s">
        <v>324</v>
      </c>
      <c r="L337">
        <v>1369</v>
      </c>
      <c r="N337">
        <v>1013</v>
      </c>
      <c r="O337" t="s">
        <v>325</v>
      </c>
      <c r="P337" t="s">
        <v>325</v>
      </c>
      <c r="Q337">
        <v>1</v>
      </c>
      <c r="X337">
        <v>116</v>
      </c>
      <c r="Y337">
        <v>0</v>
      </c>
      <c r="Z337">
        <v>0</v>
      </c>
      <c r="AA337">
        <v>0</v>
      </c>
      <c r="AB337">
        <v>51.24</v>
      </c>
      <c r="AC337">
        <v>0</v>
      </c>
      <c r="AD337">
        <v>1</v>
      </c>
      <c r="AE337">
        <v>1</v>
      </c>
      <c r="AF337" t="s">
        <v>126</v>
      </c>
      <c r="AG337">
        <v>139.2</v>
      </c>
      <c r="AH337">
        <v>2</v>
      </c>
      <c r="AI337">
        <v>11182400</v>
      </c>
      <c r="AJ337">
        <v>337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</row>
    <row r="338" spans="1:44" ht="12.75">
      <c r="A338">
        <f>ROW(Source!A78)</f>
        <v>78</v>
      </c>
      <c r="B338">
        <v>11182410</v>
      </c>
      <c r="C338">
        <v>11182399</v>
      </c>
      <c r="D338">
        <v>121548</v>
      </c>
      <c r="E338">
        <v>1</v>
      </c>
      <c r="F338">
        <v>1</v>
      </c>
      <c r="G338">
        <v>1</v>
      </c>
      <c r="H338">
        <v>1</v>
      </c>
      <c r="I338" t="s">
        <v>34</v>
      </c>
      <c r="K338" t="s">
        <v>326</v>
      </c>
      <c r="L338">
        <v>608254</v>
      </c>
      <c r="N338">
        <v>1013</v>
      </c>
      <c r="O338" t="s">
        <v>327</v>
      </c>
      <c r="P338" t="s">
        <v>327</v>
      </c>
      <c r="Q338">
        <v>1</v>
      </c>
      <c r="X338">
        <v>47.6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1</v>
      </c>
      <c r="AE338">
        <v>2</v>
      </c>
      <c r="AF338" t="s">
        <v>126</v>
      </c>
      <c r="AG338">
        <v>57.12</v>
      </c>
      <c r="AH338">
        <v>2</v>
      </c>
      <c r="AI338">
        <v>11182401</v>
      </c>
      <c r="AJ338">
        <v>338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</row>
    <row r="339" spans="1:44" ht="12.75">
      <c r="A339">
        <f>ROW(Source!A78)</f>
        <v>78</v>
      </c>
      <c r="B339">
        <v>11182411</v>
      </c>
      <c r="C339">
        <v>11182399</v>
      </c>
      <c r="D339">
        <v>1466783</v>
      </c>
      <c r="E339">
        <v>1</v>
      </c>
      <c r="F339">
        <v>1</v>
      </c>
      <c r="G339">
        <v>1</v>
      </c>
      <c r="H339">
        <v>2</v>
      </c>
      <c r="I339" t="s">
        <v>328</v>
      </c>
      <c r="J339" t="s">
        <v>329</v>
      </c>
      <c r="K339" t="s">
        <v>330</v>
      </c>
      <c r="L339">
        <v>1480</v>
      </c>
      <c r="N339">
        <v>1013</v>
      </c>
      <c r="O339" t="s">
        <v>331</v>
      </c>
      <c r="P339" t="s">
        <v>332</v>
      </c>
      <c r="Q339">
        <v>1</v>
      </c>
      <c r="X339">
        <v>2.68</v>
      </c>
      <c r="Y339">
        <v>0</v>
      </c>
      <c r="Z339">
        <v>410.67</v>
      </c>
      <c r="AA339">
        <v>66.28</v>
      </c>
      <c r="AB339">
        <v>0</v>
      </c>
      <c r="AC339">
        <v>0</v>
      </c>
      <c r="AD339">
        <v>1</v>
      </c>
      <c r="AE339">
        <v>0</v>
      </c>
      <c r="AF339" t="s">
        <v>126</v>
      </c>
      <c r="AG339">
        <v>3.216</v>
      </c>
      <c r="AH339">
        <v>2</v>
      </c>
      <c r="AI339">
        <v>11182402</v>
      </c>
      <c r="AJ339">
        <v>339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</row>
    <row r="340" spans="1:44" ht="12.75">
      <c r="A340">
        <f>ROW(Source!A78)</f>
        <v>78</v>
      </c>
      <c r="B340">
        <v>11182412</v>
      </c>
      <c r="C340">
        <v>11182399</v>
      </c>
      <c r="D340">
        <v>1467145</v>
      </c>
      <c r="E340">
        <v>1</v>
      </c>
      <c r="F340">
        <v>1</v>
      </c>
      <c r="G340">
        <v>1</v>
      </c>
      <c r="H340">
        <v>2</v>
      </c>
      <c r="I340" t="s">
        <v>423</v>
      </c>
      <c r="J340" t="s">
        <v>424</v>
      </c>
      <c r="K340" t="s">
        <v>425</v>
      </c>
      <c r="L340">
        <v>1368</v>
      </c>
      <c r="N340">
        <v>1011</v>
      </c>
      <c r="O340" t="s">
        <v>336</v>
      </c>
      <c r="P340" t="s">
        <v>336</v>
      </c>
      <c r="Q340">
        <v>1</v>
      </c>
      <c r="X340">
        <v>42.4</v>
      </c>
      <c r="Y340">
        <v>0</v>
      </c>
      <c r="Z340">
        <v>94.34</v>
      </c>
      <c r="AA340">
        <v>56.99</v>
      </c>
      <c r="AB340">
        <v>0</v>
      </c>
      <c r="AC340">
        <v>0</v>
      </c>
      <c r="AD340">
        <v>1</v>
      </c>
      <c r="AE340">
        <v>0</v>
      </c>
      <c r="AF340" t="s">
        <v>126</v>
      </c>
      <c r="AG340">
        <v>50.88</v>
      </c>
      <c r="AH340">
        <v>2</v>
      </c>
      <c r="AI340">
        <v>11182403</v>
      </c>
      <c r="AJ340">
        <v>340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</row>
    <row r="341" spans="1:44" ht="12.75">
      <c r="A341">
        <f>ROW(Source!A78)</f>
        <v>78</v>
      </c>
      <c r="B341">
        <v>11182413</v>
      </c>
      <c r="C341">
        <v>11182399</v>
      </c>
      <c r="D341">
        <v>1471982</v>
      </c>
      <c r="E341">
        <v>1</v>
      </c>
      <c r="F341">
        <v>1</v>
      </c>
      <c r="G341">
        <v>1</v>
      </c>
      <c r="H341">
        <v>2</v>
      </c>
      <c r="I341" t="s">
        <v>337</v>
      </c>
      <c r="J341" t="s">
        <v>338</v>
      </c>
      <c r="K341" t="s">
        <v>339</v>
      </c>
      <c r="L341">
        <v>1480</v>
      </c>
      <c r="N341">
        <v>1013</v>
      </c>
      <c r="O341" t="s">
        <v>331</v>
      </c>
      <c r="P341" t="s">
        <v>332</v>
      </c>
      <c r="Q341">
        <v>1</v>
      </c>
      <c r="X341">
        <v>2.68</v>
      </c>
      <c r="Y341">
        <v>0</v>
      </c>
      <c r="Z341">
        <v>290.01</v>
      </c>
      <c r="AA341">
        <v>104.55</v>
      </c>
      <c r="AB341">
        <v>0</v>
      </c>
      <c r="AC341">
        <v>0</v>
      </c>
      <c r="AD341">
        <v>1</v>
      </c>
      <c r="AE341">
        <v>0</v>
      </c>
      <c r="AF341" t="s">
        <v>126</v>
      </c>
      <c r="AG341">
        <v>3.216</v>
      </c>
      <c r="AH341">
        <v>2</v>
      </c>
      <c r="AI341">
        <v>11182404</v>
      </c>
      <c r="AJ341">
        <v>341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</row>
    <row r="342" spans="1:44" ht="12.75">
      <c r="A342">
        <f>ROW(Source!A78)</f>
        <v>78</v>
      </c>
      <c r="B342">
        <v>11182414</v>
      </c>
      <c r="C342">
        <v>11182399</v>
      </c>
      <c r="D342">
        <v>1400331</v>
      </c>
      <c r="E342">
        <v>1</v>
      </c>
      <c r="F342">
        <v>1</v>
      </c>
      <c r="G342">
        <v>1</v>
      </c>
      <c r="H342">
        <v>3</v>
      </c>
      <c r="I342" t="s">
        <v>417</v>
      </c>
      <c r="J342" t="s">
        <v>418</v>
      </c>
      <c r="K342" t="s">
        <v>419</v>
      </c>
      <c r="L342">
        <v>1348</v>
      </c>
      <c r="N342">
        <v>1009</v>
      </c>
      <c r="O342" t="s">
        <v>353</v>
      </c>
      <c r="P342" t="s">
        <v>353</v>
      </c>
      <c r="Q342">
        <v>1000</v>
      </c>
      <c r="X342">
        <v>0.00315</v>
      </c>
      <c r="Y342">
        <v>2861.52</v>
      </c>
      <c r="Z342">
        <v>0</v>
      </c>
      <c r="AA342">
        <v>0</v>
      </c>
      <c r="AB342">
        <v>0</v>
      </c>
      <c r="AC342">
        <v>0</v>
      </c>
      <c r="AD342">
        <v>1</v>
      </c>
      <c r="AE342">
        <v>0</v>
      </c>
      <c r="AG342">
        <v>0.00315</v>
      </c>
      <c r="AH342">
        <v>2</v>
      </c>
      <c r="AI342">
        <v>11182405</v>
      </c>
      <c r="AJ342">
        <v>342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</row>
    <row r="343" spans="1:44" ht="12.75">
      <c r="A343">
        <f>ROW(Source!A78)</f>
        <v>78</v>
      </c>
      <c r="B343">
        <v>11182415</v>
      </c>
      <c r="C343">
        <v>11182399</v>
      </c>
      <c r="D343">
        <v>1444184</v>
      </c>
      <c r="E343">
        <v>1</v>
      </c>
      <c r="F343">
        <v>1</v>
      </c>
      <c r="G343">
        <v>1</v>
      </c>
      <c r="H343">
        <v>3</v>
      </c>
      <c r="I343" t="s">
        <v>480</v>
      </c>
      <c r="J343" t="s">
        <v>481</v>
      </c>
      <c r="K343" t="s">
        <v>482</v>
      </c>
      <c r="L343">
        <v>1354</v>
      </c>
      <c r="N343">
        <v>1010</v>
      </c>
      <c r="O343" t="s">
        <v>24</v>
      </c>
      <c r="P343" t="s">
        <v>24</v>
      </c>
      <c r="Q343">
        <v>1</v>
      </c>
      <c r="X343">
        <v>204</v>
      </c>
      <c r="Y343">
        <v>0</v>
      </c>
      <c r="Z343">
        <v>0</v>
      </c>
      <c r="AA343">
        <v>0</v>
      </c>
      <c r="AB343">
        <v>0</v>
      </c>
      <c r="AC343">
        <v>2</v>
      </c>
      <c r="AD343">
        <v>0</v>
      </c>
      <c r="AE343">
        <v>0</v>
      </c>
      <c r="AG343">
        <v>204</v>
      </c>
      <c r="AH343">
        <v>2</v>
      </c>
      <c r="AI343">
        <v>11182406</v>
      </c>
      <c r="AJ343">
        <v>343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</row>
    <row r="344" spans="1:44" ht="12.75">
      <c r="A344">
        <f>ROW(Source!A78)</f>
        <v>78</v>
      </c>
      <c r="B344">
        <v>11182416</v>
      </c>
      <c r="C344">
        <v>11182399</v>
      </c>
      <c r="D344">
        <v>1444217</v>
      </c>
      <c r="E344">
        <v>1</v>
      </c>
      <c r="F344">
        <v>1</v>
      </c>
      <c r="G344">
        <v>1</v>
      </c>
      <c r="H344">
        <v>3</v>
      </c>
      <c r="I344" t="s">
        <v>426</v>
      </c>
      <c r="J344" t="s">
        <v>427</v>
      </c>
      <c r="K344" t="s">
        <v>428</v>
      </c>
      <c r="L344">
        <v>1355</v>
      </c>
      <c r="N344">
        <v>1010</v>
      </c>
      <c r="O344" t="s">
        <v>66</v>
      </c>
      <c r="P344" t="s">
        <v>66</v>
      </c>
      <c r="Q344">
        <v>100</v>
      </c>
      <c r="X344">
        <v>2.04</v>
      </c>
      <c r="Y344">
        <v>1048.05</v>
      </c>
      <c r="Z344">
        <v>0</v>
      </c>
      <c r="AA344">
        <v>0</v>
      </c>
      <c r="AB344">
        <v>0</v>
      </c>
      <c r="AC344">
        <v>2</v>
      </c>
      <c r="AD344">
        <v>0</v>
      </c>
      <c r="AE344">
        <v>0</v>
      </c>
      <c r="AG344">
        <v>2.04</v>
      </c>
      <c r="AH344">
        <v>2</v>
      </c>
      <c r="AI344">
        <v>11182407</v>
      </c>
      <c r="AJ344">
        <v>344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</row>
    <row r="345" spans="1:44" ht="12.75">
      <c r="A345">
        <f>ROW(Source!A78)</f>
        <v>78</v>
      </c>
      <c r="B345">
        <v>11182417</v>
      </c>
      <c r="C345">
        <v>11182399</v>
      </c>
      <c r="D345">
        <v>1444281</v>
      </c>
      <c r="E345">
        <v>1</v>
      </c>
      <c r="F345">
        <v>1</v>
      </c>
      <c r="G345">
        <v>1</v>
      </c>
      <c r="H345">
        <v>3</v>
      </c>
      <c r="I345" t="s">
        <v>366</v>
      </c>
      <c r="J345" t="s">
        <v>367</v>
      </c>
      <c r="K345" t="s">
        <v>368</v>
      </c>
      <c r="L345">
        <v>1346</v>
      </c>
      <c r="N345">
        <v>1009</v>
      </c>
      <c r="O345" t="s">
        <v>343</v>
      </c>
      <c r="P345" t="s">
        <v>343</v>
      </c>
      <c r="Q345">
        <v>1</v>
      </c>
      <c r="X345">
        <v>2.8</v>
      </c>
      <c r="Y345">
        <v>35.7</v>
      </c>
      <c r="Z345">
        <v>0</v>
      </c>
      <c r="AA345">
        <v>0</v>
      </c>
      <c r="AB345">
        <v>0</v>
      </c>
      <c r="AC345">
        <v>2</v>
      </c>
      <c r="AD345">
        <v>0</v>
      </c>
      <c r="AE345">
        <v>0</v>
      </c>
      <c r="AG345">
        <v>2.8</v>
      </c>
      <c r="AH345">
        <v>2</v>
      </c>
      <c r="AI345">
        <v>11182408</v>
      </c>
      <c r="AJ345">
        <v>345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</row>
    <row r="346" spans="1:44" ht="12.75">
      <c r="A346">
        <f>ROW(Source!A79)</f>
        <v>79</v>
      </c>
      <c r="B346">
        <v>11182421</v>
      </c>
      <c r="C346">
        <v>11182418</v>
      </c>
      <c r="D346">
        <v>121630</v>
      </c>
      <c r="E346">
        <v>1</v>
      </c>
      <c r="F346">
        <v>1</v>
      </c>
      <c r="G346">
        <v>1</v>
      </c>
      <c r="H346">
        <v>1</v>
      </c>
      <c r="I346" t="s">
        <v>483</v>
      </c>
      <c r="K346" t="s">
        <v>484</v>
      </c>
      <c r="L346">
        <v>1369</v>
      </c>
      <c r="N346">
        <v>1013</v>
      </c>
      <c r="O346" t="s">
        <v>325</v>
      </c>
      <c r="P346" t="s">
        <v>325</v>
      </c>
      <c r="Q346">
        <v>1</v>
      </c>
      <c r="X346">
        <v>10.3</v>
      </c>
      <c r="Y346">
        <v>0</v>
      </c>
      <c r="Z346">
        <v>0</v>
      </c>
      <c r="AA346">
        <v>0</v>
      </c>
      <c r="AB346">
        <v>46.9</v>
      </c>
      <c r="AC346">
        <v>0</v>
      </c>
      <c r="AD346">
        <v>1</v>
      </c>
      <c r="AE346">
        <v>1</v>
      </c>
      <c r="AF346" t="s">
        <v>183</v>
      </c>
      <c r="AG346">
        <v>12.36</v>
      </c>
      <c r="AH346">
        <v>2</v>
      </c>
      <c r="AI346">
        <v>11182419</v>
      </c>
      <c r="AJ346">
        <v>346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</row>
    <row r="347" spans="1:44" ht="12.75">
      <c r="A347">
        <f>ROW(Source!A79)</f>
        <v>79</v>
      </c>
      <c r="B347">
        <v>11182422</v>
      </c>
      <c r="C347">
        <v>11182418</v>
      </c>
      <c r="D347">
        <v>1438842</v>
      </c>
      <c r="E347">
        <v>1</v>
      </c>
      <c r="F347">
        <v>1</v>
      </c>
      <c r="G347">
        <v>1</v>
      </c>
      <c r="H347">
        <v>3</v>
      </c>
      <c r="I347" t="s">
        <v>485</v>
      </c>
      <c r="J347" t="s">
        <v>486</v>
      </c>
      <c r="K347" t="s">
        <v>487</v>
      </c>
      <c r="L347">
        <v>1383</v>
      </c>
      <c r="N347">
        <v>1013</v>
      </c>
      <c r="O347" t="s">
        <v>488</v>
      </c>
      <c r="P347" t="s">
        <v>488</v>
      </c>
      <c r="Q347">
        <v>1</v>
      </c>
      <c r="X347">
        <v>0.49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1</v>
      </c>
      <c r="AE347">
        <v>0</v>
      </c>
      <c r="AG347">
        <v>0.49</v>
      </c>
      <c r="AH347">
        <v>2</v>
      </c>
      <c r="AI347">
        <v>11182420</v>
      </c>
      <c r="AJ347">
        <v>347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</row>
    <row r="348" spans="1:44" ht="12.75">
      <c r="A348">
        <f>ROW(Source!A80)</f>
        <v>80</v>
      </c>
      <c r="B348">
        <v>11182433</v>
      </c>
      <c r="C348">
        <v>11182423</v>
      </c>
      <c r="D348">
        <v>121651</v>
      </c>
      <c r="E348">
        <v>1</v>
      </c>
      <c r="F348">
        <v>1</v>
      </c>
      <c r="G348">
        <v>1</v>
      </c>
      <c r="H348">
        <v>1</v>
      </c>
      <c r="I348" t="s">
        <v>323</v>
      </c>
      <c r="K348" t="s">
        <v>324</v>
      </c>
      <c r="L348">
        <v>1369</v>
      </c>
      <c r="N348">
        <v>1013</v>
      </c>
      <c r="O348" t="s">
        <v>325</v>
      </c>
      <c r="P348" t="s">
        <v>325</v>
      </c>
      <c r="Q348">
        <v>1</v>
      </c>
      <c r="X348">
        <v>169</v>
      </c>
      <c r="Y348">
        <v>0</v>
      </c>
      <c r="Z348">
        <v>0</v>
      </c>
      <c r="AA348">
        <v>0</v>
      </c>
      <c r="AB348">
        <v>51.24</v>
      </c>
      <c r="AC348">
        <v>0</v>
      </c>
      <c r="AD348">
        <v>1</v>
      </c>
      <c r="AE348">
        <v>1</v>
      </c>
      <c r="AF348" t="s">
        <v>126</v>
      </c>
      <c r="AG348">
        <v>202.8</v>
      </c>
      <c r="AH348">
        <v>2</v>
      </c>
      <c r="AI348">
        <v>11182424</v>
      </c>
      <c r="AJ348">
        <v>348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</row>
    <row r="349" spans="1:44" ht="12.75">
      <c r="A349">
        <f>ROW(Source!A80)</f>
        <v>80</v>
      </c>
      <c r="B349">
        <v>11182434</v>
      </c>
      <c r="C349">
        <v>11182423</v>
      </c>
      <c r="D349">
        <v>121548</v>
      </c>
      <c r="E349">
        <v>1</v>
      </c>
      <c r="F349">
        <v>1</v>
      </c>
      <c r="G349">
        <v>1</v>
      </c>
      <c r="H349">
        <v>1</v>
      </c>
      <c r="I349" t="s">
        <v>34</v>
      </c>
      <c r="K349" t="s">
        <v>326</v>
      </c>
      <c r="L349">
        <v>608254</v>
      </c>
      <c r="N349">
        <v>1013</v>
      </c>
      <c r="O349" t="s">
        <v>327</v>
      </c>
      <c r="P349" t="s">
        <v>327</v>
      </c>
      <c r="Q349">
        <v>1</v>
      </c>
      <c r="X349">
        <v>65.1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1</v>
      </c>
      <c r="AE349">
        <v>2</v>
      </c>
      <c r="AF349" t="s">
        <v>126</v>
      </c>
      <c r="AG349">
        <v>78.12</v>
      </c>
      <c r="AH349">
        <v>2</v>
      </c>
      <c r="AI349">
        <v>11182425</v>
      </c>
      <c r="AJ349">
        <v>349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</row>
    <row r="350" spans="1:44" ht="12.75">
      <c r="A350">
        <f>ROW(Source!A80)</f>
        <v>80</v>
      </c>
      <c r="B350">
        <v>11182435</v>
      </c>
      <c r="C350">
        <v>11182423</v>
      </c>
      <c r="D350">
        <v>1466783</v>
      </c>
      <c r="E350">
        <v>1</v>
      </c>
      <c r="F350">
        <v>1</v>
      </c>
      <c r="G350">
        <v>1</v>
      </c>
      <c r="H350">
        <v>2</v>
      </c>
      <c r="I350" t="s">
        <v>328</v>
      </c>
      <c r="J350" t="s">
        <v>329</v>
      </c>
      <c r="K350" t="s">
        <v>330</v>
      </c>
      <c r="L350">
        <v>1480</v>
      </c>
      <c r="N350">
        <v>1013</v>
      </c>
      <c r="O350" t="s">
        <v>331</v>
      </c>
      <c r="P350" t="s">
        <v>332</v>
      </c>
      <c r="Q350">
        <v>1</v>
      </c>
      <c r="X350">
        <v>4.04</v>
      </c>
      <c r="Y350">
        <v>0</v>
      </c>
      <c r="Z350">
        <v>410.67</v>
      </c>
      <c r="AA350">
        <v>66.28</v>
      </c>
      <c r="AB350">
        <v>0</v>
      </c>
      <c r="AC350">
        <v>0</v>
      </c>
      <c r="AD350">
        <v>1</v>
      </c>
      <c r="AE350">
        <v>0</v>
      </c>
      <c r="AF350" t="s">
        <v>126</v>
      </c>
      <c r="AG350">
        <v>4.848</v>
      </c>
      <c r="AH350">
        <v>2</v>
      </c>
      <c r="AI350">
        <v>11182426</v>
      </c>
      <c r="AJ350">
        <v>350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</row>
    <row r="351" spans="1:44" ht="12.75">
      <c r="A351">
        <f>ROW(Source!A80)</f>
        <v>80</v>
      </c>
      <c r="B351">
        <v>11182436</v>
      </c>
      <c r="C351">
        <v>11182423</v>
      </c>
      <c r="D351">
        <v>1467145</v>
      </c>
      <c r="E351">
        <v>1</v>
      </c>
      <c r="F351">
        <v>1</v>
      </c>
      <c r="G351">
        <v>1</v>
      </c>
      <c r="H351">
        <v>2</v>
      </c>
      <c r="I351" t="s">
        <v>423</v>
      </c>
      <c r="J351" t="s">
        <v>424</v>
      </c>
      <c r="K351" t="s">
        <v>425</v>
      </c>
      <c r="L351">
        <v>1368</v>
      </c>
      <c r="N351">
        <v>1011</v>
      </c>
      <c r="O351" t="s">
        <v>336</v>
      </c>
      <c r="P351" t="s">
        <v>336</v>
      </c>
      <c r="Q351">
        <v>1</v>
      </c>
      <c r="X351">
        <v>57</v>
      </c>
      <c r="Y351">
        <v>0</v>
      </c>
      <c r="Z351">
        <v>94.34</v>
      </c>
      <c r="AA351">
        <v>56.99</v>
      </c>
      <c r="AB351">
        <v>0</v>
      </c>
      <c r="AC351">
        <v>0</v>
      </c>
      <c r="AD351">
        <v>1</v>
      </c>
      <c r="AE351">
        <v>0</v>
      </c>
      <c r="AF351" t="s">
        <v>126</v>
      </c>
      <c r="AG351">
        <v>68.4</v>
      </c>
      <c r="AH351">
        <v>2</v>
      </c>
      <c r="AI351">
        <v>11182427</v>
      </c>
      <c r="AJ351">
        <v>351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</row>
    <row r="352" spans="1:44" ht="12.75">
      <c r="A352">
        <f>ROW(Source!A80)</f>
        <v>80</v>
      </c>
      <c r="B352">
        <v>11182437</v>
      </c>
      <c r="C352">
        <v>11182423</v>
      </c>
      <c r="D352">
        <v>1471982</v>
      </c>
      <c r="E352">
        <v>1</v>
      </c>
      <c r="F352">
        <v>1</v>
      </c>
      <c r="G352">
        <v>1</v>
      </c>
      <c r="H352">
        <v>2</v>
      </c>
      <c r="I352" t="s">
        <v>337</v>
      </c>
      <c r="J352" t="s">
        <v>338</v>
      </c>
      <c r="K352" t="s">
        <v>339</v>
      </c>
      <c r="L352">
        <v>1480</v>
      </c>
      <c r="N352">
        <v>1013</v>
      </c>
      <c r="O352" t="s">
        <v>331</v>
      </c>
      <c r="P352" t="s">
        <v>332</v>
      </c>
      <c r="Q352">
        <v>1</v>
      </c>
      <c r="X352">
        <v>4.04</v>
      </c>
      <c r="Y352">
        <v>0</v>
      </c>
      <c r="Z352">
        <v>290.01</v>
      </c>
      <c r="AA352">
        <v>104.55</v>
      </c>
      <c r="AB352">
        <v>0</v>
      </c>
      <c r="AC352">
        <v>0</v>
      </c>
      <c r="AD352">
        <v>1</v>
      </c>
      <c r="AE352">
        <v>0</v>
      </c>
      <c r="AF352" t="s">
        <v>126</v>
      </c>
      <c r="AG352">
        <v>4.848</v>
      </c>
      <c r="AH352">
        <v>2</v>
      </c>
      <c r="AI352">
        <v>11182428</v>
      </c>
      <c r="AJ352">
        <v>352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</row>
    <row r="353" spans="1:44" ht="12.75">
      <c r="A353">
        <f>ROW(Source!A80)</f>
        <v>80</v>
      </c>
      <c r="B353">
        <v>11182438</v>
      </c>
      <c r="C353">
        <v>11182423</v>
      </c>
      <c r="D353">
        <v>1400331</v>
      </c>
      <c r="E353">
        <v>1</v>
      </c>
      <c r="F353">
        <v>1</v>
      </c>
      <c r="G353">
        <v>1</v>
      </c>
      <c r="H353">
        <v>3</v>
      </c>
      <c r="I353" t="s">
        <v>417</v>
      </c>
      <c r="J353" t="s">
        <v>418</v>
      </c>
      <c r="K353" t="s">
        <v>419</v>
      </c>
      <c r="L353">
        <v>1348</v>
      </c>
      <c r="N353">
        <v>1009</v>
      </c>
      <c r="O353" t="s">
        <v>353</v>
      </c>
      <c r="P353" t="s">
        <v>353</v>
      </c>
      <c r="Q353">
        <v>1000</v>
      </c>
      <c r="X353">
        <v>0.00315</v>
      </c>
      <c r="Y353">
        <v>2861.52</v>
      </c>
      <c r="Z353">
        <v>0</v>
      </c>
      <c r="AA353">
        <v>0</v>
      </c>
      <c r="AB353">
        <v>0</v>
      </c>
      <c r="AC353">
        <v>0</v>
      </c>
      <c r="AD353">
        <v>1</v>
      </c>
      <c r="AE353">
        <v>0</v>
      </c>
      <c r="AG353">
        <v>0.00315</v>
      </c>
      <c r="AH353">
        <v>2</v>
      </c>
      <c r="AI353">
        <v>11182429</v>
      </c>
      <c r="AJ353">
        <v>353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</row>
    <row r="354" spans="1:44" ht="12.75">
      <c r="A354">
        <f>ROW(Source!A80)</f>
        <v>80</v>
      </c>
      <c r="B354">
        <v>11182439</v>
      </c>
      <c r="C354">
        <v>11182423</v>
      </c>
      <c r="D354">
        <v>1444184</v>
      </c>
      <c r="E354">
        <v>1</v>
      </c>
      <c r="F354">
        <v>1</v>
      </c>
      <c r="G354">
        <v>1</v>
      </c>
      <c r="H354">
        <v>3</v>
      </c>
      <c r="I354" t="s">
        <v>480</v>
      </c>
      <c r="J354" t="s">
        <v>481</v>
      </c>
      <c r="K354" t="s">
        <v>482</v>
      </c>
      <c r="L354">
        <v>1354</v>
      </c>
      <c r="N354">
        <v>1010</v>
      </c>
      <c r="O354" t="s">
        <v>24</v>
      </c>
      <c r="P354" t="s">
        <v>24</v>
      </c>
      <c r="Q354">
        <v>1</v>
      </c>
      <c r="X354">
        <v>204</v>
      </c>
      <c r="Y354">
        <v>0</v>
      </c>
      <c r="Z354">
        <v>0</v>
      </c>
      <c r="AA354">
        <v>0</v>
      </c>
      <c r="AB354">
        <v>0</v>
      </c>
      <c r="AC354">
        <v>2</v>
      </c>
      <c r="AD354">
        <v>0</v>
      </c>
      <c r="AE354">
        <v>0</v>
      </c>
      <c r="AG354">
        <v>204</v>
      </c>
      <c r="AH354">
        <v>2</v>
      </c>
      <c r="AI354">
        <v>11182430</v>
      </c>
      <c r="AJ354">
        <v>354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</row>
    <row r="355" spans="1:44" ht="12.75">
      <c r="A355">
        <f>ROW(Source!A80)</f>
        <v>80</v>
      </c>
      <c r="B355">
        <v>11182440</v>
      </c>
      <c r="C355">
        <v>11182423</v>
      </c>
      <c r="D355">
        <v>1444217</v>
      </c>
      <c r="E355">
        <v>1</v>
      </c>
      <c r="F355">
        <v>1</v>
      </c>
      <c r="G355">
        <v>1</v>
      </c>
      <c r="H355">
        <v>3</v>
      </c>
      <c r="I355" t="s">
        <v>426</v>
      </c>
      <c r="J355" t="s">
        <v>427</v>
      </c>
      <c r="K355" t="s">
        <v>428</v>
      </c>
      <c r="L355">
        <v>1355</v>
      </c>
      <c r="N355">
        <v>1010</v>
      </c>
      <c r="O355" t="s">
        <v>66</v>
      </c>
      <c r="P355" t="s">
        <v>66</v>
      </c>
      <c r="Q355">
        <v>100</v>
      </c>
      <c r="X355">
        <v>2.04</v>
      </c>
      <c r="Y355">
        <v>1048.05</v>
      </c>
      <c r="Z355">
        <v>0</v>
      </c>
      <c r="AA355">
        <v>0</v>
      </c>
      <c r="AB355">
        <v>0</v>
      </c>
      <c r="AC355">
        <v>2</v>
      </c>
      <c r="AD355">
        <v>0</v>
      </c>
      <c r="AE355">
        <v>0</v>
      </c>
      <c r="AG355">
        <v>2.04</v>
      </c>
      <c r="AH355">
        <v>2</v>
      </c>
      <c r="AI355">
        <v>11182431</v>
      </c>
      <c r="AJ355">
        <v>355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</row>
    <row r="356" spans="1:44" ht="12.75">
      <c r="A356">
        <f>ROW(Source!A80)</f>
        <v>80</v>
      </c>
      <c r="B356">
        <v>11182441</v>
      </c>
      <c r="C356">
        <v>11182423</v>
      </c>
      <c r="D356">
        <v>1444281</v>
      </c>
      <c r="E356">
        <v>1</v>
      </c>
      <c r="F356">
        <v>1</v>
      </c>
      <c r="G356">
        <v>1</v>
      </c>
      <c r="H356">
        <v>3</v>
      </c>
      <c r="I356" t="s">
        <v>366</v>
      </c>
      <c r="J356" t="s">
        <v>367</v>
      </c>
      <c r="K356" t="s">
        <v>368</v>
      </c>
      <c r="L356">
        <v>1346</v>
      </c>
      <c r="N356">
        <v>1009</v>
      </c>
      <c r="O356" t="s">
        <v>343</v>
      </c>
      <c r="P356" t="s">
        <v>343</v>
      </c>
      <c r="Q356">
        <v>1</v>
      </c>
      <c r="X356">
        <v>2.8</v>
      </c>
      <c r="Y356">
        <v>35.7</v>
      </c>
      <c r="Z356">
        <v>0</v>
      </c>
      <c r="AA356">
        <v>0</v>
      </c>
      <c r="AB356">
        <v>0</v>
      </c>
      <c r="AC356">
        <v>2</v>
      </c>
      <c r="AD356">
        <v>0</v>
      </c>
      <c r="AE356">
        <v>0</v>
      </c>
      <c r="AG356">
        <v>2.8</v>
      </c>
      <c r="AH356">
        <v>2</v>
      </c>
      <c r="AI356">
        <v>11182432</v>
      </c>
      <c r="AJ356">
        <v>356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</row>
    <row r="357" spans="1:44" ht="12.75">
      <c r="A357">
        <f>ROW(Source!A81)</f>
        <v>81</v>
      </c>
      <c r="B357">
        <v>11182451</v>
      </c>
      <c r="C357">
        <v>11182442</v>
      </c>
      <c r="D357">
        <v>121651</v>
      </c>
      <c r="E357">
        <v>1</v>
      </c>
      <c r="F357">
        <v>1</v>
      </c>
      <c r="G357">
        <v>1</v>
      </c>
      <c r="H357">
        <v>1</v>
      </c>
      <c r="I357" t="s">
        <v>323</v>
      </c>
      <c r="K357" t="s">
        <v>324</v>
      </c>
      <c r="L357">
        <v>1369</v>
      </c>
      <c r="N357">
        <v>1013</v>
      </c>
      <c r="O357" t="s">
        <v>325</v>
      </c>
      <c r="P357" t="s">
        <v>325</v>
      </c>
      <c r="Q357">
        <v>1</v>
      </c>
      <c r="X357">
        <v>98.2</v>
      </c>
      <c r="Y357">
        <v>0</v>
      </c>
      <c r="Z357">
        <v>0</v>
      </c>
      <c r="AA357">
        <v>0</v>
      </c>
      <c r="AB357">
        <v>51.24</v>
      </c>
      <c r="AC357">
        <v>0</v>
      </c>
      <c r="AD357">
        <v>1</v>
      </c>
      <c r="AE357">
        <v>1</v>
      </c>
      <c r="AF357" t="s">
        <v>183</v>
      </c>
      <c r="AG357">
        <v>117.84</v>
      </c>
      <c r="AH357">
        <v>2</v>
      </c>
      <c r="AI357">
        <v>11182443</v>
      </c>
      <c r="AJ357">
        <v>357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</row>
    <row r="358" spans="1:44" ht="12.75">
      <c r="A358">
        <f>ROW(Source!A81)</f>
        <v>81</v>
      </c>
      <c r="B358">
        <v>11182452</v>
      </c>
      <c r="C358">
        <v>11182442</v>
      </c>
      <c r="D358">
        <v>121548</v>
      </c>
      <c r="E358">
        <v>1</v>
      </c>
      <c r="F358">
        <v>1</v>
      </c>
      <c r="G358">
        <v>1</v>
      </c>
      <c r="H358">
        <v>1</v>
      </c>
      <c r="I358" t="s">
        <v>34</v>
      </c>
      <c r="K358" t="s">
        <v>326</v>
      </c>
      <c r="L358">
        <v>608254</v>
      </c>
      <c r="N358">
        <v>1013</v>
      </c>
      <c r="O358" t="s">
        <v>327</v>
      </c>
      <c r="P358" t="s">
        <v>327</v>
      </c>
      <c r="Q358">
        <v>1</v>
      </c>
      <c r="X358">
        <v>2.24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1</v>
      </c>
      <c r="AE358">
        <v>2</v>
      </c>
      <c r="AF358" t="s">
        <v>183</v>
      </c>
      <c r="AG358">
        <v>2.688</v>
      </c>
      <c r="AH358">
        <v>2</v>
      </c>
      <c r="AI358">
        <v>11182444</v>
      </c>
      <c r="AJ358">
        <v>358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</row>
    <row r="359" spans="1:44" ht="12.75">
      <c r="A359">
        <f>ROW(Source!A81)</f>
        <v>81</v>
      </c>
      <c r="B359">
        <v>11182453</v>
      </c>
      <c r="C359">
        <v>11182442</v>
      </c>
      <c r="D359">
        <v>1466783</v>
      </c>
      <c r="E359">
        <v>1</v>
      </c>
      <c r="F359">
        <v>1</v>
      </c>
      <c r="G359">
        <v>1</v>
      </c>
      <c r="H359">
        <v>2</v>
      </c>
      <c r="I359" t="s">
        <v>328</v>
      </c>
      <c r="J359" t="s">
        <v>329</v>
      </c>
      <c r="K359" t="s">
        <v>330</v>
      </c>
      <c r="L359">
        <v>1480</v>
      </c>
      <c r="N359">
        <v>1013</v>
      </c>
      <c r="O359" t="s">
        <v>331</v>
      </c>
      <c r="P359" t="s">
        <v>332</v>
      </c>
      <c r="Q359">
        <v>1</v>
      </c>
      <c r="X359">
        <v>1.12</v>
      </c>
      <c r="Y359">
        <v>0</v>
      </c>
      <c r="Z359">
        <v>410.67</v>
      </c>
      <c r="AA359">
        <v>66.28</v>
      </c>
      <c r="AB359">
        <v>0</v>
      </c>
      <c r="AC359">
        <v>0</v>
      </c>
      <c r="AD359">
        <v>1</v>
      </c>
      <c r="AE359">
        <v>0</v>
      </c>
      <c r="AF359" t="s">
        <v>183</v>
      </c>
      <c r="AG359">
        <v>1.344</v>
      </c>
      <c r="AH359">
        <v>2</v>
      </c>
      <c r="AI359">
        <v>11182445</v>
      </c>
      <c r="AJ359">
        <v>359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</row>
    <row r="360" spans="1:44" ht="12.75">
      <c r="A360">
        <f>ROW(Source!A81)</f>
        <v>81</v>
      </c>
      <c r="B360">
        <v>11182454</v>
      </c>
      <c r="C360">
        <v>11182442</v>
      </c>
      <c r="D360">
        <v>1467385</v>
      </c>
      <c r="E360">
        <v>1</v>
      </c>
      <c r="F360">
        <v>1</v>
      </c>
      <c r="G360">
        <v>1</v>
      </c>
      <c r="H360">
        <v>2</v>
      </c>
      <c r="I360" t="s">
        <v>333</v>
      </c>
      <c r="J360" t="s">
        <v>334</v>
      </c>
      <c r="K360" t="s">
        <v>335</v>
      </c>
      <c r="L360">
        <v>1368</v>
      </c>
      <c r="N360">
        <v>1011</v>
      </c>
      <c r="O360" t="s">
        <v>336</v>
      </c>
      <c r="P360" t="s">
        <v>336</v>
      </c>
      <c r="Q360">
        <v>1</v>
      </c>
      <c r="X360">
        <v>25.6</v>
      </c>
      <c r="Y360">
        <v>0</v>
      </c>
      <c r="Z360">
        <v>15.45</v>
      </c>
      <c r="AA360">
        <v>0</v>
      </c>
      <c r="AB360">
        <v>0</v>
      </c>
      <c r="AC360">
        <v>0</v>
      </c>
      <c r="AD360">
        <v>1</v>
      </c>
      <c r="AE360">
        <v>0</v>
      </c>
      <c r="AF360" t="s">
        <v>183</v>
      </c>
      <c r="AG360">
        <v>30.72</v>
      </c>
      <c r="AH360">
        <v>2</v>
      </c>
      <c r="AI360">
        <v>11182446</v>
      </c>
      <c r="AJ360">
        <v>360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</row>
    <row r="361" spans="1:44" ht="12.75">
      <c r="A361">
        <f>ROW(Source!A81)</f>
        <v>81</v>
      </c>
      <c r="B361">
        <v>11182455</v>
      </c>
      <c r="C361">
        <v>11182442</v>
      </c>
      <c r="D361">
        <v>1471982</v>
      </c>
      <c r="E361">
        <v>1</v>
      </c>
      <c r="F361">
        <v>1</v>
      </c>
      <c r="G361">
        <v>1</v>
      </c>
      <c r="H361">
        <v>2</v>
      </c>
      <c r="I361" t="s">
        <v>337</v>
      </c>
      <c r="J361" t="s">
        <v>338</v>
      </c>
      <c r="K361" t="s">
        <v>339</v>
      </c>
      <c r="L361">
        <v>1480</v>
      </c>
      <c r="N361">
        <v>1013</v>
      </c>
      <c r="O361" t="s">
        <v>331</v>
      </c>
      <c r="P361" t="s">
        <v>332</v>
      </c>
      <c r="Q361">
        <v>1</v>
      </c>
      <c r="X361">
        <v>1.12</v>
      </c>
      <c r="Y361">
        <v>0</v>
      </c>
      <c r="Z361">
        <v>290.01</v>
      </c>
      <c r="AA361">
        <v>104.55</v>
      </c>
      <c r="AB361">
        <v>0</v>
      </c>
      <c r="AC361">
        <v>0</v>
      </c>
      <c r="AD361">
        <v>1</v>
      </c>
      <c r="AE361">
        <v>0</v>
      </c>
      <c r="AF361" t="s">
        <v>183</v>
      </c>
      <c r="AG361">
        <v>1.344</v>
      </c>
      <c r="AH361">
        <v>2</v>
      </c>
      <c r="AI361">
        <v>11182447</v>
      </c>
      <c r="AJ361">
        <v>361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</row>
    <row r="362" spans="1:44" ht="12.75">
      <c r="A362">
        <f>ROW(Source!A81)</f>
        <v>81</v>
      </c>
      <c r="B362">
        <v>11182456</v>
      </c>
      <c r="C362">
        <v>11182442</v>
      </c>
      <c r="D362">
        <v>1405109</v>
      </c>
      <c r="E362">
        <v>1</v>
      </c>
      <c r="F362">
        <v>1</v>
      </c>
      <c r="G362">
        <v>1</v>
      </c>
      <c r="H362">
        <v>3</v>
      </c>
      <c r="I362" t="s">
        <v>357</v>
      </c>
      <c r="J362" t="s">
        <v>358</v>
      </c>
      <c r="K362" t="s">
        <v>359</v>
      </c>
      <c r="L362">
        <v>1355</v>
      </c>
      <c r="N362">
        <v>1010</v>
      </c>
      <c r="O362" t="s">
        <v>66</v>
      </c>
      <c r="P362" t="s">
        <v>66</v>
      </c>
      <c r="Q362">
        <v>100</v>
      </c>
      <c r="X362">
        <v>4.08</v>
      </c>
      <c r="Y362">
        <v>206.3</v>
      </c>
      <c r="Z362">
        <v>0</v>
      </c>
      <c r="AA362">
        <v>0</v>
      </c>
      <c r="AB362">
        <v>0</v>
      </c>
      <c r="AC362">
        <v>2</v>
      </c>
      <c r="AD362">
        <v>0</v>
      </c>
      <c r="AE362">
        <v>0</v>
      </c>
      <c r="AG362">
        <v>4.08</v>
      </c>
      <c r="AH362">
        <v>2</v>
      </c>
      <c r="AI362">
        <v>11182448</v>
      </c>
      <c r="AJ362">
        <v>362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</row>
    <row r="363" spans="1:44" ht="12.75">
      <c r="A363">
        <f>ROW(Source!A81)</f>
        <v>81</v>
      </c>
      <c r="B363">
        <v>11182457</v>
      </c>
      <c r="C363">
        <v>11182442</v>
      </c>
      <c r="D363">
        <v>1447991</v>
      </c>
      <c r="E363">
        <v>1</v>
      </c>
      <c r="F363">
        <v>1</v>
      </c>
      <c r="G363">
        <v>1</v>
      </c>
      <c r="H363">
        <v>3</v>
      </c>
      <c r="I363" t="s">
        <v>489</v>
      </c>
      <c r="J363" t="s">
        <v>490</v>
      </c>
      <c r="K363" t="s">
        <v>491</v>
      </c>
      <c r="L363">
        <v>1348</v>
      </c>
      <c r="N363">
        <v>1009</v>
      </c>
      <c r="O363" t="s">
        <v>353</v>
      </c>
      <c r="P363" t="s">
        <v>353</v>
      </c>
      <c r="Q363">
        <v>1000</v>
      </c>
      <c r="X363">
        <v>0.00153</v>
      </c>
      <c r="Y363">
        <v>135621.23</v>
      </c>
      <c r="Z363">
        <v>0</v>
      </c>
      <c r="AA363">
        <v>0</v>
      </c>
      <c r="AB363">
        <v>0</v>
      </c>
      <c r="AC363">
        <v>0</v>
      </c>
      <c r="AD363">
        <v>1</v>
      </c>
      <c r="AE363">
        <v>0</v>
      </c>
      <c r="AG363">
        <v>0.00153</v>
      </c>
      <c r="AH363">
        <v>2</v>
      </c>
      <c r="AI363">
        <v>11182449</v>
      </c>
      <c r="AJ363">
        <v>363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</row>
    <row r="364" spans="1:44" ht="12.75">
      <c r="A364">
        <f>ROW(Source!A81)</f>
        <v>81</v>
      </c>
      <c r="B364">
        <v>11182458</v>
      </c>
      <c r="C364">
        <v>11182442</v>
      </c>
      <c r="D364">
        <v>1459071</v>
      </c>
      <c r="E364">
        <v>1</v>
      </c>
      <c r="F364">
        <v>1</v>
      </c>
      <c r="G364">
        <v>1</v>
      </c>
      <c r="H364">
        <v>3</v>
      </c>
      <c r="I364" t="s">
        <v>372</v>
      </c>
      <c r="J364" t="s">
        <v>373</v>
      </c>
      <c r="K364" t="s">
        <v>374</v>
      </c>
      <c r="L364">
        <v>1346</v>
      </c>
      <c r="N364">
        <v>1009</v>
      </c>
      <c r="O364" t="s">
        <v>343</v>
      </c>
      <c r="P364" t="s">
        <v>343</v>
      </c>
      <c r="Q364">
        <v>1</v>
      </c>
      <c r="X364">
        <v>0.21</v>
      </c>
      <c r="Y364">
        <v>146.06</v>
      </c>
      <c r="Z364">
        <v>0</v>
      </c>
      <c r="AA364">
        <v>0</v>
      </c>
      <c r="AB364">
        <v>0</v>
      </c>
      <c r="AC364">
        <v>0</v>
      </c>
      <c r="AD364">
        <v>1</v>
      </c>
      <c r="AE364">
        <v>0</v>
      </c>
      <c r="AG364">
        <v>0.21</v>
      </c>
      <c r="AH364">
        <v>2</v>
      </c>
      <c r="AI364">
        <v>11182450</v>
      </c>
      <c r="AJ364">
        <v>364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</row>
    <row r="365" spans="1:44" ht="12.75">
      <c r="A365">
        <f>ROW(Source!A82)</f>
        <v>82</v>
      </c>
      <c r="B365">
        <v>11182470</v>
      </c>
      <c r="C365">
        <v>11182459</v>
      </c>
      <c r="D365">
        <v>121651</v>
      </c>
      <c r="E365">
        <v>1</v>
      </c>
      <c r="F365">
        <v>1</v>
      </c>
      <c r="G365">
        <v>1</v>
      </c>
      <c r="H365">
        <v>1</v>
      </c>
      <c r="I365" t="s">
        <v>323</v>
      </c>
      <c r="K365" t="s">
        <v>324</v>
      </c>
      <c r="L365">
        <v>1369</v>
      </c>
      <c r="N365">
        <v>1013</v>
      </c>
      <c r="O365" t="s">
        <v>325</v>
      </c>
      <c r="P365" t="s">
        <v>325</v>
      </c>
      <c r="Q365">
        <v>1</v>
      </c>
      <c r="X365">
        <v>43.2</v>
      </c>
      <c r="Y365">
        <v>0</v>
      </c>
      <c r="Z365">
        <v>0</v>
      </c>
      <c r="AA365">
        <v>0</v>
      </c>
      <c r="AB365">
        <v>51.24</v>
      </c>
      <c r="AC365">
        <v>0</v>
      </c>
      <c r="AD365">
        <v>1</v>
      </c>
      <c r="AE365">
        <v>1</v>
      </c>
      <c r="AF365" t="s">
        <v>126</v>
      </c>
      <c r="AG365">
        <v>51.84</v>
      </c>
      <c r="AH365">
        <v>2</v>
      </c>
      <c r="AI365">
        <v>11182460</v>
      </c>
      <c r="AJ365">
        <v>365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</row>
    <row r="366" spans="1:44" ht="12.75">
      <c r="A366">
        <f>ROW(Source!A82)</f>
        <v>82</v>
      </c>
      <c r="B366">
        <v>11182471</v>
      </c>
      <c r="C366">
        <v>11182459</v>
      </c>
      <c r="D366">
        <v>121548</v>
      </c>
      <c r="E366">
        <v>1</v>
      </c>
      <c r="F366">
        <v>1</v>
      </c>
      <c r="G366">
        <v>1</v>
      </c>
      <c r="H366">
        <v>1</v>
      </c>
      <c r="I366" t="s">
        <v>34</v>
      </c>
      <c r="K366" t="s">
        <v>326</v>
      </c>
      <c r="L366">
        <v>608254</v>
      </c>
      <c r="N366">
        <v>1013</v>
      </c>
      <c r="O366" t="s">
        <v>327</v>
      </c>
      <c r="P366" t="s">
        <v>327</v>
      </c>
      <c r="Q366">
        <v>1</v>
      </c>
      <c r="X366">
        <v>0.08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1</v>
      </c>
      <c r="AE366">
        <v>2</v>
      </c>
      <c r="AF366" t="s">
        <v>126</v>
      </c>
      <c r="AG366">
        <v>0.096</v>
      </c>
      <c r="AH366">
        <v>2</v>
      </c>
      <c r="AI366">
        <v>11182461</v>
      </c>
      <c r="AJ366">
        <v>366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</row>
    <row r="367" spans="1:44" ht="12.75">
      <c r="A367">
        <f>ROW(Source!A82)</f>
        <v>82</v>
      </c>
      <c r="B367">
        <v>11182472</v>
      </c>
      <c r="C367">
        <v>11182459</v>
      </c>
      <c r="D367">
        <v>1466783</v>
      </c>
      <c r="E367">
        <v>1</v>
      </c>
      <c r="F367">
        <v>1</v>
      </c>
      <c r="G367">
        <v>1</v>
      </c>
      <c r="H367">
        <v>2</v>
      </c>
      <c r="I367" t="s">
        <v>328</v>
      </c>
      <c r="J367" t="s">
        <v>329</v>
      </c>
      <c r="K367" t="s">
        <v>330</v>
      </c>
      <c r="L367">
        <v>1480</v>
      </c>
      <c r="N367">
        <v>1013</v>
      </c>
      <c r="O367" t="s">
        <v>331</v>
      </c>
      <c r="P367" t="s">
        <v>332</v>
      </c>
      <c r="Q367">
        <v>1</v>
      </c>
      <c r="X367">
        <v>0.04</v>
      </c>
      <c r="Y367">
        <v>0</v>
      </c>
      <c r="Z367">
        <v>410.67</v>
      </c>
      <c r="AA367">
        <v>66.28</v>
      </c>
      <c r="AB367">
        <v>0</v>
      </c>
      <c r="AC367">
        <v>0</v>
      </c>
      <c r="AD367">
        <v>1</v>
      </c>
      <c r="AE367">
        <v>0</v>
      </c>
      <c r="AF367" t="s">
        <v>126</v>
      </c>
      <c r="AG367">
        <v>0.048</v>
      </c>
      <c r="AH367">
        <v>2</v>
      </c>
      <c r="AI367">
        <v>11182462</v>
      </c>
      <c r="AJ367">
        <v>367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</row>
    <row r="368" spans="1:44" ht="12.75">
      <c r="A368">
        <f>ROW(Source!A82)</f>
        <v>82</v>
      </c>
      <c r="B368">
        <v>11182473</v>
      </c>
      <c r="C368">
        <v>11182459</v>
      </c>
      <c r="D368">
        <v>1471034</v>
      </c>
      <c r="E368">
        <v>1</v>
      </c>
      <c r="F368">
        <v>1</v>
      </c>
      <c r="G368">
        <v>1</v>
      </c>
      <c r="H368">
        <v>2</v>
      </c>
      <c r="I368" t="s">
        <v>386</v>
      </c>
      <c r="J368" t="s">
        <v>355</v>
      </c>
      <c r="K368" t="s">
        <v>387</v>
      </c>
      <c r="L368">
        <v>1480</v>
      </c>
      <c r="N368">
        <v>1013</v>
      </c>
      <c r="O368" t="s">
        <v>331</v>
      </c>
      <c r="P368" t="s">
        <v>332</v>
      </c>
      <c r="Q368">
        <v>1</v>
      </c>
      <c r="X368">
        <v>6.4</v>
      </c>
      <c r="Y368">
        <v>0</v>
      </c>
      <c r="Z368">
        <v>4.01</v>
      </c>
      <c r="AA368">
        <v>0</v>
      </c>
      <c r="AB368">
        <v>0</v>
      </c>
      <c r="AC368">
        <v>0</v>
      </c>
      <c r="AD368">
        <v>1</v>
      </c>
      <c r="AE368">
        <v>0</v>
      </c>
      <c r="AF368" t="s">
        <v>126</v>
      </c>
      <c r="AG368">
        <v>7.68</v>
      </c>
      <c r="AH368">
        <v>2</v>
      </c>
      <c r="AI368">
        <v>11182463</v>
      </c>
      <c r="AJ368">
        <v>368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</row>
    <row r="369" spans="1:44" ht="12.75">
      <c r="A369">
        <f>ROW(Source!A82)</f>
        <v>82</v>
      </c>
      <c r="B369">
        <v>11182474</v>
      </c>
      <c r="C369">
        <v>11182459</v>
      </c>
      <c r="D369">
        <v>1471982</v>
      </c>
      <c r="E369">
        <v>1</v>
      </c>
      <c r="F369">
        <v>1</v>
      </c>
      <c r="G369">
        <v>1</v>
      </c>
      <c r="H369">
        <v>2</v>
      </c>
      <c r="I369" t="s">
        <v>337</v>
      </c>
      <c r="J369" t="s">
        <v>338</v>
      </c>
      <c r="K369" t="s">
        <v>339</v>
      </c>
      <c r="L369">
        <v>1480</v>
      </c>
      <c r="N369">
        <v>1013</v>
      </c>
      <c r="O369" t="s">
        <v>331</v>
      </c>
      <c r="P369" t="s">
        <v>332</v>
      </c>
      <c r="Q369">
        <v>1</v>
      </c>
      <c r="X369">
        <v>0.04</v>
      </c>
      <c r="Y369">
        <v>0</v>
      </c>
      <c r="Z369">
        <v>290.01</v>
      </c>
      <c r="AA369">
        <v>104.55</v>
      </c>
      <c r="AB369">
        <v>0</v>
      </c>
      <c r="AC369">
        <v>0</v>
      </c>
      <c r="AD369">
        <v>1</v>
      </c>
      <c r="AE369">
        <v>0</v>
      </c>
      <c r="AF369" t="s">
        <v>126</v>
      </c>
      <c r="AG369">
        <v>0.048</v>
      </c>
      <c r="AH369">
        <v>2</v>
      </c>
      <c r="AI369">
        <v>11182464</v>
      </c>
      <c r="AJ369">
        <v>369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</row>
    <row r="370" spans="1:44" ht="12.75">
      <c r="A370">
        <f>ROW(Source!A82)</f>
        <v>82</v>
      </c>
      <c r="B370">
        <v>11182475</v>
      </c>
      <c r="C370">
        <v>11182459</v>
      </c>
      <c r="D370">
        <v>1403412</v>
      </c>
      <c r="E370">
        <v>1</v>
      </c>
      <c r="F370">
        <v>1</v>
      </c>
      <c r="G370">
        <v>1</v>
      </c>
      <c r="H370">
        <v>3</v>
      </c>
      <c r="I370" t="s">
        <v>492</v>
      </c>
      <c r="J370" t="s">
        <v>493</v>
      </c>
      <c r="K370" t="s">
        <v>494</v>
      </c>
      <c r="L370">
        <v>1348</v>
      </c>
      <c r="N370">
        <v>1009</v>
      </c>
      <c r="O370" t="s">
        <v>353</v>
      </c>
      <c r="P370" t="s">
        <v>353</v>
      </c>
      <c r="Q370">
        <v>1000</v>
      </c>
      <c r="X370">
        <v>0.00016</v>
      </c>
      <c r="Y370">
        <v>74500</v>
      </c>
      <c r="Z370">
        <v>0</v>
      </c>
      <c r="AA370">
        <v>0</v>
      </c>
      <c r="AB370">
        <v>0</v>
      </c>
      <c r="AC370">
        <v>0</v>
      </c>
      <c r="AD370">
        <v>1</v>
      </c>
      <c r="AE370">
        <v>0</v>
      </c>
      <c r="AG370">
        <v>0.00016</v>
      </c>
      <c r="AH370">
        <v>2</v>
      </c>
      <c r="AI370">
        <v>11182465</v>
      </c>
      <c r="AJ370">
        <v>370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</row>
    <row r="371" spans="1:44" ht="12.75">
      <c r="A371">
        <f>ROW(Source!A82)</f>
        <v>82</v>
      </c>
      <c r="B371">
        <v>11182476</v>
      </c>
      <c r="C371">
        <v>11182459</v>
      </c>
      <c r="D371">
        <v>1403420</v>
      </c>
      <c r="E371">
        <v>1</v>
      </c>
      <c r="F371">
        <v>1</v>
      </c>
      <c r="G371">
        <v>1</v>
      </c>
      <c r="H371">
        <v>3</v>
      </c>
      <c r="I371" t="s">
        <v>495</v>
      </c>
      <c r="J371" t="s">
        <v>496</v>
      </c>
      <c r="K371" t="s">
        <v>497</v>
      </c>
      <c r="L371">
        <v>1348</v>
      </c>
      <c r="N371">
        <v>1009</v>
      </c>
      <c r="O371" t="s">
        <v>353</v>
      </c>
      <c r="P371" t="s">
        <v>353</v>
      </c>
      <c r="Q371">
        <v>1000</v>
      </c>
      <c r="X371">
        <v>0.0003</v>
      </c>
      <c r="Y371">
        <v>31075</v>
      </c>
      <c r="Z371">
        <v>0</v>
      </c>
      <c r="AA371">
        <v>0</v>
      </c>
      <c r="AB371">
        <v>0</v>
      </c>
      <c r="AC371">
        <v>0</v>
      </c>
      <c r="AD371">
        <v>1</v>
      </c>
      <c r="AE371">
        <v>0</v>
      </c>
      <c r="AG371">
        <v>0.0003</v>
      </c>
      <c r="AH371">
        <v>2</v>
      </c>
      <c r="AI371">
        <v>11182466</v>
      </c>
      <c r="AJ371">
        <v>371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</row>
    <row r="372" spans="1:44" ht="12.75">
      <c r="A372">
        <f>ROW(Source!A82)</f>
        <v>82</v>
      </c>
      <c r="B372">
        <v>11182477</v>
      </c>
      <c r="C372">
        <v>11182459</v>
      </c>
      <c r="D372">
        <v>1405109</v>
      </c>
      <c r="E372">
        <v>1</v>
      </c>
      <c r="F372">
        <v>1</v>
      </c>
      <c r="G372">
        <v>1</v>
      </c>
      <c r="H372">
        <v>3</v>
      </c>
      <c r="I372" t="s">
        <v>357</v>
      </c>
      <c r="J372" t="s">
        <v>358</v>
      </c>
      <c r="K372" t="s">
        <v>359</v>
      </c>
      <c r="L372">
        <v>1355</v>
      </c>
      <c r="N372">
        <v>1010</v>
      </c>
      <c r="O372" t="s">
        <v>66</v>
      </c>
      <c r="P372" t="s">
        <v>66</v>
      </c>
      <c r="Q372">
        <v>100</v>
      </c>
      <c r="X372">
        <v>1.02</v>
      </c>
      <c r="Y372">
        <v>206.3</v>
      </c>
      <c r="Z372">
        <v>0</v>
      </c>
      <c r="AA372">
        <v>0</v>
      </c>
      <c r="AB372">
        <v>0</v>
      </c>
      <c r="AC372">
        <v>2</v>
      </c>
      <c r="AD372">
        <v>0</v>
      </c>
      <c r="AE372">
        <v>0</v>
      </c>
      <c r="AG372">
        <v>1.02</v>
      </c>
      <c r="AH372">
        <v>2</v>
      </c>
      <c r="AI372">
        <v>11182467</v>
      </c>
      <c r="AJ372">
        <v>372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</row>
    <row r="373" spans="1:44" ht="12.75">
      <c r="A373">
        <f>ROW(Source!A82)</f>
        <v>82</v>
      </c>
      <c r="B373">
        <v>11182478</v>
      </c>
      <c r="C373">
        <v>11182459</v>
      </c>
      <c r="D373">
        <v>1444211</v>
      </c>
      <c r="E373">
        <v>1</v>
      </c>
      <c r="F373">
        <v>1</v>
      </c>
      <c r="G373">
        <v>1</v>
      </c>
      <c r="H373">
        <v>3</v>
      </c>
      <c r="I373" t="s">
        <v>498</v>
      </c>
      <c r="J373" t="s">
        <v>499</v>
      </c>
      <c r="K373" t="s">
        <v>500</v>
      </c>
      <c r="L373">
        <v>1355</v>
      </c>
      <c r="N373">
        <v>1010</v>
      </c>
      <c r="O373" t="s">
        <v>66</v>
      </c>
      <c r="P373" t="s">
        <v>66</v>
      </c>
      <c r="Q373">
        <v>100</v>
      </c>
      <c r="X373">
        <v>1.03</v>
      </c>
      <c r="Y373">
        <v>152.8</v>
      </c>
      <c r="Z373">
        <v>0</v>
      </c>
      <c r="AA373">
        <v>0</v>
      </c>
      <c r="AB373">
        <v>0</v>
      </c>
      <c r="AC373">
        <v>2</v>
      </c>
      <c r="AD373">
        <v>0</v>
      </c>
      <c r="AE373">
        <v>0</v>
      </c>
      <c r="AG373">
        <v>1.03</v>
      </c>
      <c r="AH373">
        <v>2</v>
      </c>
      <c r="AI373">
        <v>11182468</v>
      </c>
      <c r="AJ373">
        <v>373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</row>
    <row r="374" spans="1:44" ht="12.75">
      <c r="A374">
        <f>ROW(Source!A82)</f>
        <v>82</v>
      </c>
      <c r="B374">
        <v>11182479</v>
      </c>
      <c r="C374">
        <v>11182459</v>
      </c>
      <c r="D374">
        <v>1459071</v>
      </c>
      <c r="E374">
        <v>1</v>
      </c>
      <c r="F374">
        <v>1</v>
      </c>
      <c r="G374">
        <v>1</v>
      </c>
      <c r="H374">
        <v>3</v>
      </c>
      <c r="I374" t="s">
        <v>372</v>
      </c>
      <c r="J374" t="s">
        <v>373</v>
      </c>
      <c r="K374" t="s">
        <v>374</v>
      </c>
      <c r="L374">
        <v>1346</v>
      </c>
      <c r="N374">
        <v>1009</v>
      </c>
      <c r="O374" t="s">
        <v>343</v>
      </c>
      <c r="P374" t="s">
        <v>343</v>
      </c>
      <c r="Q374">
        <v>1</v>
      </c>
      <c r="X374">
        <v>0.11</v>
      </c>
      <c r="Y374">
        <v>146.06</v>
      </c>
      <c r="Z374">
        <v>0</v>
      </c>
      <c r="AA374">
        <v>0</v>
      </c>
      <c r="AB374">
        <v>0</v>
      </c>
      <c r="AC374">
        <v>0</v>
      </c>
      <c r="AD374">
        <v>1</v>
      </c>
      <c r="AE374">
        <v>0</v>
      </c>
      <c r="AG374">
        <v>0.11</v>
      </c>
      <c r="AH374">
        <v>2</v>
      </c>
      <c r="AI374">
        <v>11182469</v>
      </c>
      <c r="AJ374">
        <v>374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</row>
    <row r="375" spans="1:44" ht="12.75">
      <c r="A375">
        <f>ROW(Source!A83)</f>
        <v>83</v>
      </c>
      <c r="B375">
        <v>11182492</v>
      </c>
      <c r="C375">
        <v>11182480</v>
      </c>
      <c r="D375">
        <v>121651</v>
      </c>
      <c r="E375">
        <v>1</v>
      </c>
      <c r="F375">
        <v>1</v>
      </c>
      <c r="G375">
        <v>1</v>
      </c>
      <c r="H375">
        <v>1</v>
      </c>
      <c r="I375" t="s">
        <v>323</v>
      </c>
      <c r="K375" t="s">
        <v>324</v>
      </c>
      <c r="L375">
        <v>1369</v>
      </c>
      <c r="N375">
        <v>1013</v>
      </c>
      <c r="O375" t="s">
        <v>325</v>
      </c>
      <c r="P375" t="s">
        <v>325</v>
      </c>
      <c r="Q375">
        <v>1</v>
      </c>
      <c r="X375">
        <v>76.1</v>
      </c>
      <c r="Y375">
        <v>0</v>
      </c>
      <c r="Z375">
        <v>0</v>
      </c>
      <c r="AA375">
        <v>0</v>
      </c>
      <c r="AB375">
        <v>51.24</v>
      </c>
      <c r="AC375">
        <v>0</v>
      </c>
      <c r="AD375">
        <v>1</v>
      </c>
      <c r="AE375">
        <v>1</v>
      </c>
      <c r="AF375" t="s">
        <v>183</v>
      </c>
      <c r="AG375">
        <v>91.32</v>
      </c>
      <c r="AH375">
        <v>2</v>
      </c>
      <c r="AI375">
        <v>11182481</v>
      </c>
      <c r="AJ375">
        <v>375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</row>
    <row r="376" spans="1:44" ht="12.75">
      <c r="A376">
        <f>ROW(Source!A83)</f>
        <v>83</v>
      </c>
      <c r="B376">
        <v>11182493</v>
      </c>
      <c r="C376">
        <v>11182480</v>
      </c>
      <c r="D376">
        <v>121548</v>
      </c>
      <c r="E376">
        <v>1</v>
      </c>
      <c r="F376">
        <v>1</v>
      </c>
      <c r="G376">
        <v>1</v>
      </c>
      <c r="H376">
        <v>1</v>
      </c>
      <c r="I376" t="s">
        <v>34</v>
      </c>
      <c r="K376" t="s">
        <v>326</v>
      </c>
      <c r="L376">
        <v>608254</v>
      </c>
      <c r="N376">
        <v>1013</v>
      </c>
      <c r="O376" t="s">
        <v>327</v>
      </c>
      <c r="P376" t="s">
        <v>327</v>
      </c>
      <c r="Q376">
        <v>1</v>
      </c>
      <c r="X376">
        <v>0.24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1</v>
      </c>
      <c r="AE376">
        <v>2</v>
      </c>
      <c r="AF376" t="s">
        <v>183</v>
      </c>
      <c r="AG376">
        <v>0.288</v>
      </c>
      <c r="AH376">
        <v>2</v>
      </c>
      <c r="AI376">
        <v>11182482</v>
      </c>
      <c r="AJ376">
        <v>376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</row>
    <row r="377" spans="1:44" ht="12.75">
      <c r="A377">
        <f>ROW(Source!A83)</f>
        <v>83</v>
      </c>
      <c r="B377">
        <v>11182494</v>
      </c>
      <c r="C377">
        <v>11182480</v>
      </c>
      <c r="D377">
        <v>1466783</v>
      </c>
      <c r="E377">
        <v>1</v>
      </c>
      <c r="F377">
        <v>1</v>
      </c>
      <c r="G377">
        <v>1</v>
      </c>
      <c r="H377">
        <v>2</v>
      </c>
      <c r="I377" t="s">
        <v>328</v>
      </c>
      <c r="J377" t="s">
        <v>329</v>
      </c>
      <c r="K377" t="s">
        <v>330</v>
      </c>
      <c r="L377">
        <v>1480</v>
      </c>
      <c r="N377">
        <v>1013</v>
      </c>
      <c r="O377" t="s">
        <v>331</v>
      </c>
      <c r="P377" t="s">
        <v>332</v>
      </c>
      <c r="Q377">
        <v>1</v>
      </c>
      <c r="X377">
        <v>0.12</v>
      </c>
      <c r="Y377">
        <v>0</v>
      </c>
      <c r="Z377">
        <v>410.67</v>
      </c>
      <c r="AA377">
        <v>66.28</v>
      </c>
      <c r="AB377">
        <v>0</v>
      </c>
      <c r="AC377">
        <v>0</v>
      </c>
      <c r="AD377">
        <v>1</v>
      </c>
      <c r="AE377">
        <v>0</v>
      </c>
      <c r="AF377" t="s">
        <v>183</v>
      </c>
      <c r="AG377">
        <v>0.144</v>
      </c>
      <c r="AH377">
        <v>2</v>
      </c>
      <c r="AI377">
        <v>11182483</v>
      </c>
      <c r="AJ377">
        <v>377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</row>
    <row r="378" spans="1:44" ht="12.75">
      <c r="A378">
        <f>ROW(Source!A83)</f>
        <v>83</v>
      </c>
      <c r="B378">
        <v>11182495</v>
      </c>
      <c r="C378">
        <v>11182480</v>
      </c>
      <c r="D378">
        <v>1467385</v>
      </c>
      <c r="E378">
        <v>1</v>
      </c>
      <c r="F378">
        <v>1</v>
      </c>
      <c r="G378">
        <v>1</v>
      </c>
      <c r="H378">
        <v>2</v>
      </c>
      <c r="I378" t="s">
        <v>333</v>
      </c>
      <c r="J378" t="s">
        <v>334</v>
      </c>
      <c r="K378" t="s">
        <v>335</v>
      </c>
      <c r="L378">
        <v>1368</v>
      </c>
      <c r="N378">
        <v>1011</v>
      </c>
      <c r="O378" t="s">
        <v>336</v>
      </c>
      <c r="P378" t="s">
        <v>336</v>
      </c>
      <c r="Q378">
        <v>1</v>
      </c>
      <c r="X378">
        <v>4.64</v>
      </c>
      <c r="Y378">
        <v>0</v>
      </c>
      <c r="Z378">
        <v>15.45</v>
      </c>
      <c r="AA378">
        <v>0</v>
      </c>
      <c r="AB378">
        <v>0</v>
      </c>
      <c r="AC378">
        <v>0</v>
      </c>
      <c r="AD378">
        <v>1</v>
      </c>
      <c r="AE378">
        <v>0</v>
      </c>
      <c r="AF378" t="s">
        <v>183</v>
      </c>
      <c r="AG378">
        <v>5.568</v>
      </c>
      <c r="AH378">
        <v>2</v>
      </c>
      <c r="AI378">
        <v>11182484</v>
      </c>
      <c r="AJ378">
        <v>378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</row>
    <row r="379" spans="1:44" ht="12.75">
      <c r="A379">
        <f>ROW(Source!A83)</f>
        <v>83</v>
      </c>
      <c r="B379">
        <v>11182496</v>
      </c>
      <c r="C379">
        <v>11182480</v>
      </c>
      <c r="D379">
        <v>1471982</v>
      </c>
      <c r="E379">
        <v>1</v>
      </c>
      <c r="F379">
        <v>1</v>
      </c>
      <c r="G379">
        <v>1</v>
      </c>
      <c r="H379">
        <v>2</v>
      </c>
      <c r="I379" t="s">
        <v>337</v>
      </c>
      <c r="J379" t="s">
        <v>338</v>
      </c>
      <c r="K379" t="s">
        <v>339</v>
      </c>
      <c r="L379">
        <v>1480</v>
      </c>
      <c r="N379">
        <v>1013</v>
      </c>
      <c r="O379" t="s">
        <v>331</v>
      </c>
      <c r="P379" t="s">
        <v>332</v>
      </c>
      <c r="Q379">
        <v>1</v>
      </c>
      <c r="X379">
        <v>0.12</v>
      </c>
      <c r="Y379">
        <v>0</v>
      </c>
      <c r="Z379">
        <v>290.01</v>
      </c>
      <c r="AA379">
        <v>104.55</v>
      </c>
      <c r="AB379">
        <v>0</v>
      </c>
      <c r="AC379">
        <v>0</v>
      </c>
      <c r="AD379">
        <v>1</v>
      </c>
      <c r="AE379">
        <v>0</v>
      </c>
      <c r="AF379" t="s">
        <v>183</v>
      </c>
      <c r="AG379">
        <v>0.144</v>
      </c>
      <c r="AH379">
        <v>2</v>
      </c>
      <c r="AI379">
        <v>11182485</v>
      </c>
      <c r="AJ379">
        <v>379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</row>
    <row r="380" spans="1:44" ht="12.75">
      <c r="A380">
        <f>ROW(Source!A83)</f>
        <v>83</v>
      </c>
      <c r="B380">
        <v>11182497</v>
      </c>
      <c r="C380">
        <v>11182480</v>
      </c>
      <c r="D380">
        <v>1404070</v>
      </c>
      <c r="E380">
        <v>1</v>
      </c>
      <c r="F380">
        <v>1</v>
      </c>
      <c r="G380">
        <v>1</v>
      </c>
      <c r="H380">
        <v>3</v>
      </c>
      <c r="I380" t="s">
        <v>435</v>
      </c>
      <c r="J380" t="s">
        <v>436</v>
      </c>
      <c r="K380" t="s">
        <v>437</v>
      </c>
      <c r="L380">
        <v>1348</v>
      </c>
      <c r="N380">
        <v>1009</v>
      </c>
      <c r="O380" t="s">
        <v>353</v>
      </c>
      <c r="P380" t="s">
        <v>353</v>
      </c>
      <c r="Q380">
        <v>1000</v>
      </c>
      <c r="X380">
        <v>0.014</v>
      </c>
      <c r="Y380">
        <v>15000</v>
      </c>
      <c r="Z380">
        <v>0</v>
      </c>
      <c r="AA380">
        <v>0</v>
      </c>
      <c r="AB380">
        <v>0</v>
      </c>
      <c r="AC380">
        <v>0</v>
      </c>
      <c r="AD380">
        <v>1</v>
      </c>
      <c r="AE380">
        <v>0</v>
      </c>
      <c r="AG380">
        <v>0.014</v>
      </c>
      <c r="AH380">
        <v>2</v>
      </c>
      <c r="AI380">
        <v>11182486</v>
      </c>
      <c r="AJ380">
        <v>380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</row>
    <row r="381" spans="1:44" ht="12.75">
      <c r="A381">
        <f>ROW(Source!A83)</f>
        <v>83</v>
      </c>
      <c r="B381">
        <v>11182498</v>
      </c>
      <c r="C381">
        <v>11182480</v>
      </c>
      <c r="D381">
        <v>1404120</v>
      </c>
      <c r="E381">
        <v>1</v>
      </c>
      <c r="F381">
        <v>1</v>
      </c>
      <c r="G381">
        <v>1</v>
      </c>
      <c r="H381">
        <v>3</v>
      </c>
      <c r="I381" t="s">
        <v>501</v>
      </c>
      <c r="J381" t="s">
        <v>502</v>
      </c>
      <c r="K381" t="s">
        <v>503</v>
      </c>
      <c r="L381">
        <v>1348</v>
      </c>
      <c r="N381">
        <v>1009</v>
      </c>
      <c r="O381" t="s">
        <v>353</v>
      </c>
      <c r="P381" t="s">
        <v>353</v>
      </c>
      <c r="Q381">
        <v>1000</v>
      </c>
      <c r="X381">
        <v>0.0027</v>
      </c>
      <c r="Y381">
        <v>46879.8</v>
      </c>
      <c r="Z381">
        <v>0</v>
      </c>
      <c r="AA381">
        <v>0</v>
      </c>
      <c r="AB381">
        <v>0</v>
      </c>
      <c r="AC381">
        <v>0</v>
      </c>
      <c r="AD381">
        <v>1</v>
      </c>
      <c r="AE381">
        <v>0</v>
      </c>
      <c r="AG381">
        <v>0.0027</v>
      </c>
      <c r="AH381">
        <v>2</v>
      </c>
      <c r="AI381">
        <v>11182487</v>
      </c>
      <c r="AJ381">
        <v>381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</row>
    <row r="382" spans="1:44" ht="12.75">
      <c r="A382">
        <f>ROW(Source!A83)</f>
        <v>83</v>
      </c>
      <c r="B382">
        <v>11182499</v>
      </c>
      <c r="C382">
        <v>11182480</v>
      </c>
      <c r="D382">
        <v>1404368</v>
      </c>
      <c r="E382">
        <v>1</v>
      </c>
      <c r="F382">
        <v>1</v>
      </c>
      <c r="G382">
        <v>1</v>
      </c>
      <c r="H382">
        <v>3</v>
      </c>
      <c r="I382" t="s">
        <v>340</v>
      </c>
      <c r="J382" t="s">
        <v>341</v>
      </c>
      <c r="K382" t="s">
        <v>342</v>
      </c>
      <c r="L382">
        <v>1346</v>
      </c>
      <c r="N382">
        <v>1009</v>
      </c>
      <c r="O382" t="s">
        <v>343</v>
      </c>
      <c r="P382" t="s">
        <v>343</v>
      </c>
      <c r="Q382">
        <v>1</v>
      </c>
      <c r="X382">
        <v>0.024</v>
      </c>
      <c r="Y382">
        <v>40.04</v>
      </c>
      <c r="Z382">
        <v>0</v>
      </c>
      <c r="AA382">
        <v>0</v>
      </c>
      <c r="AB382">
        <v>0</v>
      </c>
      <c r="AC382">
        <v>0</v>
      </c>
      <c r="AD382">
        <v>1</v>
      </c>
      <c r="AE382">
        <v>0</v>
      </c>
      <c r="AG382">
        <v>0.024</v>
      </c>
      <c r="AH382">
        <v>2</v>
      </c>
      <c r="AI382">
        <v>11182488</v>
      </c>
      <c r="AJ382">
        <v>382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</row>
    <row r="383" spans="1:44" ht="12.75">
      <c r="A383">
        <f>ROW(Source!A83)</f>
        <v>83</v>
      </c>
      <c r="B383">
        <v>11182500</v>
      </c>
      <c r="C383">
        <v>11182480</v>
      </c>
      <c r="D383">
        <v>1404489</v>
      </c>
      <c r="E383">
        <v>1</v>
      </c>
      <c r="F383">
        <v>1</v>
      </c>
      <c r="G383">
        <v>1</v>
      </c>
      <c r="H383">
        <v>3</v>
      </c>
      <c r="I383" t="s">
        <v>344</v>
      </c>
      <c r="J383" t="s">
        <v>345</v>
      </c>
      <c r="K383" t="s">
        <v>346</v>
      </c>
      <c r="L383">
        <v>1346</v>
      </c>
      <c r="N383">
        <v>1009</v>
      </c>
      <c r="O383" t="s">
        <v>343</v>
      </c>
      <c r="P383" t="s">
        <v>343</v>
      </c>
      <c r="Q383">
        <v>1</v>
      </c>
      <c r="X383">
        <v>2.73</v>
      </c>
      <c r="Y383">
        <v>22.6</v>
      </c>
      <c r="Z383">
        <v>0</v>
      </c>
      <c r="AA383">
        <v>0</v>
      </c>
      <c r="AB383">
        <v>0</v>
      </c>
      <c r="AC383">
        <v>0</v>
      </c>
      <c r="AD383">
        <v>1</v>
      </c>
      <c r="AE383">
        <v>0</v>
      </c>
      <c r="AG383">
        <v>2.73</v>
      </c>
      <c r="AH383">
        <v>2</v>
      </c>
      <c r="AI383">
        <v>11182489</v>
      </c>
      <c r="AJ383">
        <v>383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</row>
    <row r="384" spans="1:44" ht="12.75">
      <c r="A384">
        <f>ROW(Source!A83)</f>
        <v>83</v>
      </c>
      <c r="B384">
        <v>11182501</v>
      </c>
      <c r="C384">
        <v>11182480</v>
      </c>
      <c r="D384">
        <v>1405092</v>
      </c>
      <c r="E384">
        <v>1</v>
      </c>
      <c r="F384">
        <v>1</v>
      </c>
      <c r="G384">
        <v>1</v>
      </c>
      <c r="H384">
        <v>3</v>
      </c>
      <c r="I384" t="s">
        <v>394</v>
      </c>
      <c r="J384" t="s">
        <v>395</v>
      </c>
      <c r="K384" t="s">
        <v>396</v>
      </c>
      <c r="L384">
        <v>1358</v>
      </c>
      <c r="N384">
        <v>1010</v>
      </c>
      <c r="O384" t="s">
        <v>230</v>
      </c>
      <c r="P384" t="s">
        <v>230</v>
      </c>
      <c r="Q384">
        <v>10</v>
      </c>
      <c r="X384">
        <v>9.76</v>
      </c>
      <c r="Y384">
        <v>10</v>
      </c>
      <c r="Z384">
        <v>0</v>
      </c>
      <c r="AA384">
        <v>0</v>
      </c>
      <c r="AB384">
        <v>0</v>
      </c>
      <c r="AC384">
        <v>2</v>
      </c>
      <c r="AD384">
        <v>0</v>
      </c>
      <c r="AE384">
        <v>0</v>
      </c>
      <c r="AG384">
        <v>9.76</v>
      </c>
      <c r="AH384">
        <v>2</v>
      </c>
      <c r="AI384">
        <v>11182490</v>
      </c>
      <c r="AJ384">
        <v>384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</row>
    <row r="385" spans="1:44" ht="12.75">
      <c r="A385">
        <f>ROW(Source!A83)</f>
        <v>83</v>
      </c>
      <c r="B385">
        <v>11182502</v>
      </c>
      <c r="C385">
        <v>11182480</v>
      </c>
      <c r="D385">
        <v>1405125</v>
      </c>
      <c r="E385">
        <v>1</v>
      </c>
      <c r="F385">
        <v>1</v>
      </c>
      <c r="G385">
        <v>1</v>
      </c>
      <c r="H385">
        <v>3</v>
      </c>
      <c r="I385" t="s">
        <v>397</v>
      </c>
      <c r="J385" t="s">
        <v>398</v>
      </c>
      <c r="K385" t="s">
        <v>399</v>
      </c>
      <c r="L385">
        <v>1358</v>
      </c>
      <c r="N385">
        <v>1010</v>
      </c>
      <c r="O385" t="s">
        <v>230</v>
      </c>
      <c r="P385" t="s">
        <v>230</v>
      </c>
      <c r="Q385">
        <v>10</v>
      </c>
      <c r="X385">
        <v>9.76</v>
      </c>
      <c r="Y385">
        <v>8</v>
      </c>
      <c r="Z385">
        <v>0</v>
      </c>
      <c r="AA385">
        <v>0</v>
      </c>
      <c r="AB385">
        <v>0</v>
      </c>
      <c r="AC385">
        <v>2</v>
      </c>
      <c r="AD385">
        <v>0</v>
      </c>
      <c r="AE385">
        <v>0</v>
      </c>
      <c r="AG385">
        <v>9.76</v>
      </c>
      <c r="AH385">
        <v>2</v>
      </c>
      <c r="AI385">
        <v>11182491</v>
      </c>
      <c r="AJ385">
        <v>385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</row>
    <row r="386" spans="1:44" ht="12.75">
      <c r="A386">
        <f>ROW(Source!A84)</f>
        <v>84</v>
      </c>
      <c r="B386">
        <v>11182514</v>
      </c>
      <c r="C386">
        <v>11182503</v>
      </c>
      <c r="D386">
        <v>121651</v>
      </c>
      <c r="E386">
        <v>1</v>
      </c>
      <c r="F386">
        <v>1</v>
      </c>
      <c r="G386">
        <v>1</v>
      </c>
      <c r="H386">
        <v>1</v>
      </c>
      <c r="I386" t="s">
        <v>323</v>
      </c>
      <c r="K386" t="s">
        <v>324</v>
      </c>
      <c r="L386">
        <v>1369</v>
      </c>
      <c r="N386">
        <v>1013</v>
      </c>
      <c r="O386" t="s">
        <v>325</v>
      </c>
      <c r="P386" t="s">
        <v>325</v>
      </c>
      <c r="Q386">
        <v>1</v>
      </c>
      <c r="X386">
        <v>39.5</v>
      </c>
      <c r="Y386">
        <v>0</v>
      </c>
      <c r="Z386">
        <v>0</v>
      </c>
      <c r="AA386">
        <v>0</v>
      </c>
      <c r="AB386">
        <v>51.24</v>
      </c>
      <c r="AC386">
        <v>0</v>
      </c>
      <c r="AD386">
        <v>1</v>
      </c>
      <c r="AE386">
        <v>1</v>
      </c>
      <c r="AF386" t="s">
        <v>183</v>
      </c>
      <c r="AG386">
        <v>47.4</v>
      </c>
      <c r="AH386">
        <v>2</v>
      </c>
      <c r="AI386">
        <v>11182504</v>
      </c>
      <c r="AJ386">
        <v>386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</row>
    <row r="387" spans="1:44" ht="12.75">
      <c r="A387">
        <f>ROW(Source!A84)</f>
        <v>84</v>
      </c>
      <c r="B387">
        <v>11182515</v>
      </c>
      <c r="C387">
        <v>11182503</v>
      </c>
      <c r="D387">
        <v>121548</v>
      </c>
      <c r="E387">
        <v>1</v>
      </c>
      <c r="F387">
        <v>1</v>
      </c>
      <c r="G387">
        <v>1</v>
      </c>
      <c r="H387">
        <v>1</v>
      </c>
      <c r="I387" t="s">
        <v>34</v>
      </c>
      <c r="K387" t="s">
        <v>326</v>
      </c>
      <c r="L387">
        <v>608254</v>
      </c>
      <c r="N387">
        <v>1013</v>
      </c>
      <c r="O387" t="s">
        <v>327</v>
      </c>
      <c r="P387" t="s">
        <v>327</v>
      </c>
      <c r="Q387">
        <v>1</v>
      </c>
      <c r="X387">
        <v>0.06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1</v>
      </c>
      <c r="AE387">
        <v>2</v>
      </c>
      <c r="AF387" t="s">
        <v>183</v>
      </c>
      <c r="AG387">
        <v>0.072</v>
      </c>
      <c r="AH387">
        <v>2</v>
      </c>
      <c r="AI387">
        <v>11182505</v>
      </c>
      <c r="AJ387">
        <v>387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</row>
    <row r="388" spans="1:44" ht="12.75">
      <c r="A388">
        <f>ROW(Source!A84)</f>
        <v>84</v>
      </c>
      <c r="B388">
        <v>11182516</v>
      </c>
      <c r="C388">
        <v>11182503</v>
      </c>
      <c r="D388">
        <v>1466783</v>
      </c>
      <c r="E388">
        <v>1</v>
      </c>
      <c r="F388">
        <v>1</v>
      </c>
      <c r="G388">
        <v>1</v>
      </c>
      <c r="H388">
        <v>2</v>
      </c>
      <c r="I388" t="s">
        <v>328</v>
      </c>
      <c r="J388" t="s">
        <v>329</v>
      </c>
      <c r="K388" t="s">
        <v>330</v>
      </c>
      <c r="L388">
        <v>1480</v>
      </c>
      <c r="N388">
        <v>1013</v>
      </c>
      <c r="O388" t="s">
        <v>331</v>
      </c>
      <c r="P388" t="s">
        <v>332</v>
      </c>
      <c r="Q388">
        <v>1</v>
      </c>
      <c r="X388">
        <v>0.03</v>
      </c>
      <c r="Y388">
        <v>0</v>
      </c>
      <c r="Z388">
        <v>410.67</v>
      </c>
      <c r="AA388">
        <v>66.28</v>
      </c>
      <c r="AB388">
        <v>0</v>
      </c>
      <c r="AC388">
        <v>0</v>
      </c>
      <c r="AD388">
        <v>1</v>
      </c>
      <c r="AE388">
        <v>0</v>
      </c>
      <c r="AF388" t="s">
        <v>183</v>
      </c>
      <c r="AG388">
        <v>0.036</v>
      </c>
      <c r="AH388">
        <v>2</v>
      </c>
      <c r="AI388">
        <v>11182506</v>
      </c>
      <c r="AJ388">
        <v>388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</row>
    <row r="389" spans="1:44" ht="12.75">
      <c r="A389">
        <f>ROW(Source!A84)</f>
        <v>84</v>
      </c>
      <c r="B389">
        <v>11182517</v>
      </c>
      <c r="C389">
        <v>11182503</v>
      </c>
      <c r="D389">
        <v>1471034</v>
      </c>
      <c r="E389">
        <v>1</v>
      </c>
      <c r="F389">
        <v>1</v>
      </c>
      <c r="G389">
        <v>1</v>
      </c>
      <c r="H389">
        <v>2</v>
      </c>
      <c r="I389" t="s">
        <v>386</v>
      </c>
      <c r="J389" t="s">
        <v>355</v>
      </c>
      <c r="K389" t="s">
        <v>387</v>
      </c>
      <c r="L389">
        <v>1480</v>
      </c>
      <c r="N389">
        <v>1013</v>
      </c>
      <c r="O389" t="s">
        <v>331</v>
      </c>
      <c r="P389" t="s">
        <v>332</v>
      </c>
      <c r="Q389">
        <v>1</v>
      </c>
      <c r="X389">
        <v>6.4</v>
      </c>
      <c r="Y389">
        <v>0</v>
      </c>
      <c r="Z389">
        <v>4.01</v>
      </c>
      <c r="AA389">
        <v>0</v>
      </c>
      <c r="AB389">
        <v>0</v>
      </c>
      <c r="AC389">
        <v>0</v>
      </c>
      <c r="AD389">
        <v>1</v>
      </c>
      <c r="AE389">
        <v>0</v>
      </c>
      <c r="AF389" t="s">
        <v>183</v>
      </c>
      <c r="AG389">
        <v>7.68</v>
      </c>
      <c r="AH389">
        <v>2</v>
      </c>
      <c r="AI389">
        <v>11182507</v>
      </c>
      <c r="AJ389">
        <v>389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</row>
    <row r="390" spans="1:44" ht="12.75">
      <c r="A390">
        <f>ROW(Source!A84)</f>
        <v>84</v>
      </c>
      <c r="B390">
        <v>11182518</v>
      </c>
      <c r="C390">
        <v>11182503</v>
      </c>
      <c r="D390">
        <v>1471982</v>
      </c>
      <c r="E390">
        <v>1</v>
      </c>
      <c r="F390">
        <v>1</v>
      </c>
      <c r="G390">
        <v>1</v>
      </c>
      <c r="H390">
        <v>2</v>
      </c>
      <c r="I390" t="s">
        <v>337</v>
      </c>
      <c r="J390" t="s">
        <v>338</v>
      </c>
      <c r="K390" t="s">
        <v>339</v>
      </c>
      <c r="L390">
        <v>1480</v>
      </c>
      <c r="N390">
        <v>1013</v>
      </c>
      <c r="O390" t="s">
        <v>331</v>
      </c>
      <c r="P390" t="s">
        <v>332</v>
      </c>
      <c r="Q390">
        <v>1</v>
      </c>
      <c r="X390">
        <v>0.03</v>
      </c>
      <c r="Y390">
        <v>0</v>
      </c>
      <c r="Z390">
        <v>290.01</v>
      </c>
      <c r="AA390">
        <v>104.55</v>
      </c>
      <c r="AB390">
        <v>0</v>
      </c>
      <c r="AC390">
        <v>0</v>
      </c>
      <c r="AD390">
        <v>1</v>
      </c>
      <c r="AE390">
        <v>0</v>
      </c>
      <c r="AF390" t="s">
        <v>183</v>
      </c>
      <c r="AG390">
        <v>0.036</v>
      </c>
      <c r="AH390">
        <v>2</v>
      </c>
      <c r="AI390">
        <v>11182508</v>
      </c>
      <c r="AJ390">
        <v>390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</row>
    <row r="391" spans="1:44" ht="12.75">
      <c r="A391">
        <f>ROW(Source!A84)</f>
        <v>84</v>
      </c>
      <c r="B391">
        <v>11182519</v>
      </c>
      <c r="C391">
        <v>11182503</v>
      </c>
      <c r="D391">
        <v>1403412</v>
      </c>
      <c r="E391">
        <v>1</v>
      </c>
      <c r="F391">
        <v>1</v>
      </c>
      <c r="G391">
        <v>1</v>
      </c>
      <c r="H391">
        <v>3</v>
      </c>
      <c r="I391" t="s">
        <v>492</v>
      </c>
      <c r="J391" t="s">
        <v>493</v>
      </c>
      <c r="K391" t="s">
        <v>494</v>
      </c>
      <c r="L391">
        <v>1348</v>
      </c>
      <c r="N391">
        <v>1009</v>
      </c>
      <c r="O391" t="s">
        <v>353</v>
      </c>
      <c r="P391" t="s">
        <v>353</v>
      </c>
      <c r="Q391">
        <v>1000</v>
      </c>
      <c r="X391">
        <v>0.00016</v>
      </c>
      <c r="Y391">
        <v>74500</v>
      </c>
      <c r="Z391">
        <v>0</v>
      </c>
      <c r="AA391">
        <v>0</v>
      </c>
      <c r="AB391">
        <v>0</v>
      </c>
      <c r="AC391">
        <v>0</v>
      </c>
      <c r="AD391">
        <v>1</v>
      </c>
      <c r="AE391">
        <v>0</v>
      </c>
      <c r="AG391">
        <v>0.00016</v>
      </c>
      <c r="AH391">
        <v>2</v>
      </c>
      <c r="AI391">
        <v>11182509</v>
      </c>
      <c r="AJ391">
        <v>391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</row>
    <row r="392" spans="1:44" ht="12.75">
      <c r="A392">
        <f>ROW(Source!A84)</f>
        <v>84</v>
      </c>
      <c r="B392">
        <v>11182520</v>
      </c>
      <c r="C392">
        <v>11182503</v>
      </c>
      <c r="D392">
        <v>1403420</v>
      </c>
      <c r="E392">
        <v>1</v>
      </c>
      <c r="F392">
        <v>1</v>
      </c>
      <c r="G392">
        <v>1</v>
      </c>
      <c r="H392">
        <v>3</v>
      </c>
      <c r="I392" t="s">
        <v>495</v>
      </c>
      <c r="J392" t="s">
        <v>496</v>
      </c>
      <c r="K392" t="s">
        <v>497</v>
      </c>
      <c r="L392">
        <v>1348</v>
      </c>
      <c r="N392">
        <v>1009</v>
      </c>
      <c r="O392" t="s">
        <v>353</v>
      </c>
      <c r="P392" t="s">
        <v>353</v>
      </c>
      <c r="Q392">
        <v>1000</v>
      </c>
      <c r="X392">
        <v>0.0003</v>
      </c>
      <c r="Y392">
        <v>31075</v>
      </c>
      <c r="Z392">
        <v>0</v>
      </c>
      <c r="AA392">
        <v>0</v>
      </c>
      <c r="AB392">
        <v>0</v>
      </c>
      <c r="AC392">
        <v>0</v>
      </c>
      <c r="AD392">
        <v>1</v>
      </c>
      <c r="AE392">
        <v>0</v>
      </c>
      <c r="AG392">
        <v>0.0003</v>
      </c>
      <c r="AH392">
        <v>2</v>
      </c>
      <c r="AI392">
        <v>11182510</v>
      </c>
      <c r="AJ392">
        <v>392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</row>
    <row r="393" spans="1:44" ht="12.75">
      <c r="A393">
        <f>ROW(Source!A84)</f>
        <v>84</v>
      </c>
      <c r="B393">
        <v>11182521</v>
      </c>
      <c r="C393">
        <v>11182503</v>
      </c>
      <c r="D393">
        <v>1405109</v>
      </c>
      <c r="E393">
        <v>1</v>
      </c>
      <c r="F393">
        <v>1</v>
      </c>
      <c r="G393">
        <v>1</v>
      </c>
      <c r="H393">
        <v>3</v>
      </c>
      <c r="I393" t="s">
        <v>357</v>
      </c>
      <c r="J393" t="s">
        <v>358</v>
      </c>
      <c r="K393" t="s">
        <v>359</v>
      </c>
      <c r="L393">
        <v>1355</v>
      </c>
      <c r="N393">
        <v>1010</v>
      </c>
      <c r="O393" t="s">
        <v>66</v>
      </c>
      <c r="P393" t="s">
        <v>66</v>
      </c>
      <c r="Q393">
        <v>100</v>
      </c>
      <c r="X393">
        <v>1.02</v>
      </c>
      <c r="Y393">
        <v>206.3</v>
      </c>
      <c r="Z393">
        <v>0</v>
      </c>
      <c r="AA393">
        <v>0</v>
      </c>
      <c r="AB393">
        <v>0</v>
      </c>
      <c r="AC393">
        <v>2</v>
      </c>
      <c r="AD393">
        <v>0</v>
      </c>
      <c r="AE393">
        <v>0</v>
      </c>
      <c r="AG393">
        <v>1.02</v>
      </c>
      <c r="AH393">
        <v>2</v>
      </c>
      <c r="AI393">
        <v>11182511</v>
      </c>
      <c r="AJ393">
        <v>393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</row>
    <row r="394" spans="1:44" ht="12.75">
      <c r="A394">
        <f>ROW(Source!A84)</f>
        <v>84</v>
      </c>
      <c r="B394">
        <v>11182522</v>
      </c>
      <c r="C394">
        <v>11182503</v>
      </c>
      <c r="D394">
        <v>1444211</v>
      </c>
      <c r="E394">
        <v>1</v>
      </c>
      <c r="F394">
        <v>1</v>
      </c>
      <c r="G394">
        <v>1</v>
      </c>
      <c r="H394">
        <v>3</v>
      </c>
      <c r="I394" t="s">
        <v>498</v>
      </c>
      <c r="J394" t="s">
        <v>499</v>
      </c>
      <c r="K394" t="s">
        <v>500</v>
      </c>
      <c r="L394">
        <v>1355</v>
      </c>
      <c r="N394">
        <v>1010</v>
      </c>
      <c r="O394" t="s">
        <v>66</v>
      </c>
      <c r="P394" t="s">
        <v>66</v>
      </c>
      <c r="Q394">
        <v>100</v>
      </c>
      <c r="X394">
        <v>1.03</v>
      </c>
      <c r="Y394">
        <v>152.8</v>
      </c>
      <c r="Z394">
        <v>0</v>
      </c>
      <c r="AA394">
        <v>0</v>
      </c>
      <c r="AB394">
        <v>0</v>
      </c>
      <c r="AC394">
        <v>2</v>
      </c>
      <c r="AD394">
        <v>0</v>
      </c>
      <c r="AE394">
        <v>0</v>
      </c>
      <c r="AG394">
        <v>1.03</v>
      </c>
      <c r="AH394">
        <v>2</v>
      </c>
      <c r="AI394">
        <v>11182512</v>
      </c>
      <c r="AJ394">
        <v>394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</row>
    <row r="395" spans="1:44" ht="12.75">
      <c r="A395">
        <f>ROW(Source!A84)</f>
        <v>84</v>
      </c>
      <c r="B395">
        <v>11182523</v>
      </c>
      <c r="C395">
        <v>11182503</v>
      </c>
      <c r="D395">
        <v>1459071</v>
      </c>
      <c r="E395">
        <v>1</v>
      </c>
      <c r="F395">
        <v>1</v>
      </c>
      <c r="G395">
        <v>1</v>
      </c>
      <c r="H395">
        <v>3</v>
      </c>
      <c r="I395" t="s">
        <v>372</v>
      </c>
      <c r="J395" t="s">
        <v>373</v>
      </c>
      <c r="K395" t="s">
        <v>374</v>
      </c>
      <c r="L395">
        <v>1346</v>
      </c>
      <c r="N395">
        <v>1009</v>
      </c>
      <c r="O395" t="s">
        <v>343</v>
      </c>
      <c r="P395" t="s">
        <v>343</v>
      </c>
      <c r="Q395">
        <v>1</v>
      </c>
      <c r="X395">
        <v>0.11</v>
      </c>
      <c r="Y395">
        <v>146.06</v>
      </c>
      <c r="Z395">
        <v>0</v>
      </c>
      <c r="AA395">
        <v>0</v>
      </c>
      <c r="AB395">
        <v>0</v>
      </c>
      <c r="AC395">
        <v>0</v>
      </c>
      <c r="AD395">
        <v>1</v>
      </c>
      <c r="AE395">
        <v>0</v>
      </c>
      <c r="AG395">
        <v>0.11</v>
      </c>
      <c r="AH395">
        <v>2</v>
      </c>
      <c r="AI395">
        <v>11182513</v>
      </c>
      <c r="AJ395">
        <v>395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</row>
    <row r="396" spans="1:44" ht="12.75">
      <c r="A396">
        <f>ROW(Source!A85)</f>
        <v>85</v>
      </c>
      <c r="B396">
        <v>11182536</v>
      </c>
      <c r="C396">
        <v>11182524</v>
      </c>
      <c r="D396">
        <v>121651</v>
      </c>
      <c r="E396">
        <v>1</v>
      </c>
      <c r="F396">
        <v>1</v>
      </c>
      <c r="G396">
        <v>1</v>
      </c>
      <c r="H396">
        <v>1</v>
      </c>
      <c r="I396" t="s">
        <v>323</v>
      </c>
      <c r="K396" t="s">
        <v>324</v>
      </c>
      <c r="L396">
        <v>1369</v>
      </c>
      <c r="N396">
        <v>1013</v>
      </c>
      <c r="O396" t="s">
        <v>325</v>
      </c>
      <c r="P396" t="s">
        <v>325</v>
      </c>
      <c r="Q396">
        <v>1</v>
      </c>
      <c r="X396">
        <v>76</v>
      </c>
      <c r="Y396">
        <v>0</v>
      </c>
      <c r="Z396">
        <v>0</v>
      </c>
      <c r="AA396">
        <v>0</v>
      </c>
      <c r="AB396">
        <v>51.24</v>
      </c>
      <c r="AC396">
        <v>0</v>
      </c>
      <c r="AD396">
        <v>1</v>
      </c>
      <c r="AE396">
        <v>1</v>
      </c>
      <c r="AF396" t="s">
        <v>126</v>
      </c>
      <c r="AG396">
        <v>91.2</v>
      </c>
      <c r="AH396">
        <v>2</v>
      </c>
      <c r="AI396">
        <v>11182525</v>
      </c>
      <c r="AJ396">
        <v>396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</row>
    <row r="397" spans="1:44" ht="12.75">
      <c r="A397">
        <f>ROW(Source!A85)</f>
        <v>85</v>
      </c>
      <c r="B397">
        <v>11182537</v>
      </c>
      <c r="C397">
        <v>11182524</v>
      </c>
      <c r="D397">
        <v>121548</v>
      </c>
      <c r="E397">
        <v>1</v>
      </c>
      <c r="F397">
        <v>1</v>
      </c>
      <c r="G397">
        <v>1</v>
      </c>
      <c r="H397">
        <v>1</v>
      </c>
      <c r="I397" t="s">
        <v>34</v>
      </c>
      <c r="K397" t="s">
        <v>326</v>
      </c>
      <c r="L397">
        <v>608254</v>
      </c>
      <c r="N397">
        <v>1013</v>
      </c>
      <c r="O397" t="s">
        <v>327</v>
      </c>
      <c r="P397" t="s">
        <v>327</v>
      </c>
      <c r="Q397">
        <v>1</v>
      </c>
      <c r="X397">
        <v>0.2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1</v>
      </c>
      <c r="AE397">
        <v>2</v>
      </c>
      <c r="AF397" t="s">
        <v>126</v>
      </c>
      <c r="AG397">
        <v>0.24</v>
      </c>
      <c r="AH397">
        <v>2</v>
      </c>
      <c r="AI397">
        <v>11182526</v>
      </c>
      <c r="AJ397">
        <v>397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</row>
    <row r="398" spans="1:44" ht="12.75">
      <c r="A398">
        <f>ROW(Source!A85)</f>
        <v>85</v>
      </c>
      <c r="B398">
        <v>11182538</v>
      </c>
      <c r="C398">
        <v>11182524</v>
      </c>
      <c r="D398">
        <v>1466783</v>
      </c>
      <c r="E398">
        <v>1</v>
      </c>
      <c r="F398">
        <v>1</v>
      </c>
      <c r="G398">
        <v>1</v>
      </c>
      <c r="H398">
        <v>2</v>
      </c>
      <c r="I398" t="s">
        <v>328</v>
      </c>
      <c r="J398" t="s">
        <v>329</v>
      </c>
      <c r="K398" t="s">
        <v>330</v>
      </c>
      <c r="L398">
        <v>1480</v>
      </c>
      <c r="N398">
        <v>1013</v>
      </c>
      <c r="O398" t="s">
        <v>331</v>
      </c>
      <c r="P398" t="s">
        <v>332</v>
      </c>
      <c r="Q398">
        <v>1</v>
      </c>
      <c r="X398">
        <v>0.1</v>
      </c>
      <c r="Y398">
        <v>0</v>
      </c>
      <c r="Z398">
        <v>410.67</v>
      </c>
      <c r="AA398">
        <v>66.28</v>
      </c>
      <c r="AB398">
        <v>0</v>
      </c>
      <c r="AC398">
        <v>0</v>
      </c>
      <c r="AD398">
        <v>1</v>
      </c>
      <c r="AE398">
        <v>0</v>
      </c>
      <c r="AF398" t="s">
        <v>126</v>
      </c>
      <c r="AG398">
        <v>0.12</v>
      </c>
      <c r="AH398">
        <v>2</v>
      </c>
      <c r="AI398">
        <v>11182527</v>
      </c>
      <c r="AJ398">
        <v>398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</row>
    <row r="399" spans="1:44" ht="12.75">
      <c r="A399">
        <f>ROW(Source!A85)</f>
        <v>85</v>
      </c>
      <c r="B399">
        <v>11182539</v>
      </c>
      <c r="C399">
        <v>11182524</v>
      </c>
      <c r="D399">
        <v>1467385</v>
      </c>
      <c r="E399">
        <v>1</v>
      </c>
      <c r="F399">
        <v>1</v>
      </c>
      <c r="G399">
        <v>1</v>
      </c>
      <c r="H399">
        <v>2</v>
      </c>
      <c r="I399" t="s">
        <v>333</v>
      </c>
      <c r="J399" t="s">
        <v>334</v>
      </c>
      <c r="K399" t="s">
        <v>335</v>
      </c>
      <c r="L399">
        <v>1368</v>
      </c>
      <c r="N399">
        <v>1011</v>
      </c>
      <c r="O399" t="s">
        <v>336</v>
      </c>
      <c r="P399" t="s">
        <v>336</v>
      </c>
      <c r="Q399">
        <v>1</v>
      </c>
      <c r="X399">
        <v>4.64</v>
      </c>
      <c r="Y399">
        <v>0</v>
      </c>
      <c r="Z399">
        <v>15.45</v>
      </c>
      <c r="AA399">
        <v>0</v>
      </c>
      <c r="AB399">
        <v>0</v>
      </c>
      <c r="AC399">
        <v>0</v>
      </c>
      <c r="AD399">
        <v>1</v>
      </c>
      <c r="AE399">
        <v>0</v>
      </c>
      <c r="AF399" t="s">
        <v>126</v>
      </c>
      <c r="AG399">
        <v>5.568</v>
      </c>
      <c r="AH399">
        <v>2</v>
      </c>
      <c r="AI399">
        <v>11182528</v>
      </c>
      <c r="AJ399">
        <v>399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</row>
    <row r="400" spans="1:44" ht="12.75">
      <c r="A400">
        <f>ROW(Source!A85)</f>
        <v>85</v>
      </c>
      <c r="B400">
        <v>11182540</v>
      </c>
      <c r="C400">
        <v>11182524</v>
      </c>
      <c r="D400">
        <v>1471982</v>
      </c>
      <c r="E400">
        <v>1</v>
      </c>
      <c r="F400">
        <v>1</v>
      </c>
      <c r="G400">
        <v>1</v>
      </c>
      <c r="H400">
        <v>2</v>
      </c>
      <c r="I400" t="s">
        <v>337</v>
      </c>
      <c r="J400" t="s">
        <v>338</v>
      </c>
      <c r="K400" t="s">
        <v>339</v>
      </c>
      <c r="L400">
        <v>1480</v>
      </c>
      <c r="N400">
        <v>1013</v>
      </c>
      <c r="O400" t="s">
        <v>331</v>
      </c>
      <c r="P400" t="s">
        <v>332</v>
      </c>
      <c r="Q400">
        <v>1</v>
      </c>
      <c r="X400">
        <v>0.1</v>
      </c>
      <c r="Y400">
        <v>0</v>
      </c>
      <c r="Z400">
        <v>290.01</v>
      </c>
      <c r="AA400">
        <v>104.55</v>
      </c>
      <c r="AB400">
        <v>0</v>
      </c>
      <c r="AC400">
        <v>0</v>
      </c>
      <c r="AD400">
        <v>1</v>
      </c>
      <c r="AE400">
        <v>0</v>
      </c>
      <c r="AF400" t="s">
        <v>126</v>
      </c>
      <c r="AG400">
        <v>0.12</v>
      </c>
      <c r="AH400">
        <v>2</v>
      </c>
      <c r="AI400">
        <v>11182529</v>
      </c>
      <c r="AJ400">
        <v>400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</row>
    <row r="401" spans="1:44" ht="12.75">
      <c r="A401">
        <f>ROW(Source!A85)</f>
        <v>85</v>
      </c>
      <c r="B401">
        <v>11182541</v>
      </c>
      <c r="C401">
        <v>11182524</v>
      </c>
      <c r="D401">
        <v>1404070</v>
      </c>
      <c r="E401">
        <v>1</v>
      </c>
      <c r="F401">
        <v>1</v>
      </c>
      <c r="G401">
        <v>1</v>
      </c>
      <c r="H401">
        <v>3</v>
      </c>
      <c r="I401" t="s">
        <v>435</v>
      </c>
      <c r="J401" t="s">
        <v>436</v>
      </c>
      <c r="K401" t="s">
        <v>437</v>
      </c>
      <c r="L401">
        <v>1348</v>
      </c>
      <c r="N401">
        <v>1009</v>
      </c>
      <c r="O401" t="s">
        <v>353</v>
      </c>
      <c r="P401" t="s">
        <v>353</v>
      </c>
      <c r="Q401">
        <v>1000</v>
      </c>
      <c r="X401">
        <v>0.014</v>
      </c>
      <c r="Y401">
        <v>15000</v>
      </c>
      <c r="Z401">
        <v>0</v>
      </c>
      <c r="AA401">
        <v>0</v>
      </c>
      <c r="AB401">
        <v>0</v>
      </c>
      <c r="AC401">
        <v>0</v>
      </c>
      <c r="AD401">
        <v>1</v>
      </c>
      <c r="AE401">
        <v>0</v>
      </c>
      <c r="AG401">
        <v>0.014</v>
      </c>
      <c r="AH401">
        <v>2</v>
      </c>
      <c r="AI401">
        <v>11182530</v>
      </c>
      <c r="AJ401">
        <v>401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</row>
    <row r="402" spans="1:44" ht="12.75">
      <c r="A402">
        <f>ROW(Source!A85)</f>
        <v>85</v>
      </c>
      <c r="B402">
        <v>11182542</v>
      </c>
      <c r="C402">
        <v>11182524</v>
      </c>
      <c r="D402">
        <v>1404120</v>
      </c>
      <c r="E402">
        <v>1</v>
      </c>
      <c r="F402">
        <v>1</v>
      </c>
      <c r="G402">
        <v>1</v>
      </c>
      <c r="H402">
        <v>3</v>
      </c>
      <c r="I402" t="s">
        <v>501</v>
      </c>
      <c r="J402" t="s">
        <v>502</v>
      </c>
      <c r="K402" t="s">
        <v>503</v>
      </c>
      <c r="L402">
        <v>1348</v>
      </c>
      <c r="N402">
        <v>1009</v>
      </c>
      <c r="O402" t="s">
        <v>353</v>
      </c>
      <c r="P402" t="s">
        <v>353</v>
      </c>
      <c r="Q402">
        <v>1000</v>
      </c>
      <c r="X402">
        <v>0.0027</v>
      </c>
      <c r="Y402">
        <v>46879.8</v>
      </c>
      <c r="Z402">
        <v>0</v>
      </c>
      <c r="AA402">
        <v>0</v>
      </c>
      <c r="AB402">
        <v>0</v>
      </c>
      <c r="AC402">
        <v>0</v>
      </c>
      <c r="AD402">
        <v>1</v>
      </c>
      <c r="AE402">
        <v>0</v>
      </c>
      <c r="AG402">
        <v>0.0027</v>
      </c>
      <c r="AH402">
        <v>2</v>
      </c>
      <c r="AI402">
        <v>11182531</v>
      </c>
      <c r="AJ402">
        <v>402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</row>
    <row r="403" spans="1:44" ht="12.75">
      <c r="A403">
        <f>ROW(Source!A85)</f>
        <v>85</v>
      </c>
      <c r="B403">
        <v>11182543</v>
      </c>
      <c r="C403">
        <v>11182524</v>
      </c>
      <c r="D403">
        <v>1404368</v>
      </c>
      <c r="E403">
        <v>1</v>
      </c>
      <c r="F403">
        <v>1</v>
      </c>
      <c r="G403">
        <v>1</v>
      </c>
      <c r="H403">
        <v>3</v>
      </c>
      <c r="I403" t="s">
        <v>340</v>
      </c>
      <c r="J403" t="s">
        <v>341</v>
      </c>
      <c r="K403" t="s">
        <v>342</v>
      </c>
      <c r="L403">
        <v>1346</v>
      </c>
      <c r="N403">
        <v>1009</v>
      </c>
      <c r="O403" t="s">
        <v>343</v>
      </c>
      <c r="P403" t="s">
        <v>343</v>
      </c>
      <c r="Q403">
        <v>1</v>
      </c>
      <c r="X403">
        <v>0.024</v>
      </c>
      <c r="Y403">
        <v>40.04</v>
      </c>
      <c r="Z403">
        <v>0</v>
      </c>
      <c r="AA403">
        <v>0</v>
      </c>
      <c r="AB403">
        <v>0</v>
      </c>
      <c r="AC403">
        <v>0</v>
      </c>
      <c r="AD403">
        <v>1</v>
      </c>
      <c r="AE403">
        <v>0</v>
      </c>
      <c r="AG403">
        <v>0.024</v>
      </c>
      <c r="AH403">
        <v>2</v>
      </c>
      <c r="AI403">
        <v>11182532</v>
      </c>
      <c r="AJ403">
        <v>403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</row>
    <row r="404" spans="1:44" ht="12.75">
      <c r="A404">
        <f>ROW(Source!A85)</f>
        <v>85</v>
      </c>
      <c r="B404">
        <v>11182544</v>
      </c>
      <c r="C404">
        <v>11182524</v>
      </c>
      <c r="D404">
        <v>1404489</v>
      </c>
      <c r="E404">
        <v>1</v>
      </c>
      <c r="F404">
        <v>1</v>
      </c>
      <c r="G404">
        <v>1</v>
      </c>
      <c r="H404">
        <v>3</v>
      </c>
      <c r="I404" t="s">
        <v>344</v>
      </c>
      <c r="J404" t="s">
        <v>345</v>
      </c>
      <c r="K404" t="s">
        <v>346</v>
      </c>
      <c r="L404">
        <v>1346</v>
      </c>
      <c r="N404">
        <v>1009</v>
      </c>
      <c r="O404" t="s">
        <v>343</v>
      </c>
      <c r="P404" t="s">
        <v>343</v>
      </c>
      <c r="Q404">
        <v>1</v>
      </c>
      <c r="X404">
        <v>3.54</v>
      </c>
      <c r="Y404">
        <v>22.6</v>
      </c>
      <c r="Z404">
        <v>0</v>
      </c>
      <c r="AA404">
        <v>0</v>
      </c>
      <c r="AB404">
        <v>0</v>
      </c>
      <c r="AC404">
        <v>0</v>
      </c>
      <c r="AD404">
        <v>1</v>
      </c>
      <c r="AE404">
        <v>0</v>
      </c>
      <c r="AG404">
        <v>3.54</v>
      </c>
      <c r="AH404">
        <v>2</v>
      </c>
      <c r="AI404">
        <v>11182533</v>
      </c>
      <c r="AJ404">
        <v>404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</row>
    <row r="405" spans="1:44" ht="12.75">
      <c r="A405">
        <f>ROW(Source!A85)</f>
        <v>85</v>
      </c>
      <c r="B405">
        <v>11182545</v>
      </c>
      <c r="C405">
        <v>11182524</v>
      </c>
      <c r="D405">
        <v>1405092</v>
      </c>
      <c r="E405">
        <v>1</v>
      </c>
      <c r="F405">
        <v>1</v>
      </c>
      <c r="G405">
        <v>1</v>
      </c>
      <c r="H405">
        <v>3</v>
      </c>
      <c r="I405" t="s">
        <v>394</v>
      </c>
      <c r="J405" t="s">
        <v>395</v>
      </c>
      <c r="K405" t="s">
        <v>396</v>
      </c>
      <c r="L405">
        <v>1358</v>
      </c>
      <c r="N405">
        <v>1010</v>
      </c>
      <c r="O405" t="s">
        <v>230</v>
      </c>
      <c r="P405" t="s">
        <v>230</v>
      </c>
      <c r="Q405">
        <v>10</v>
      </c>
      <c r="X405">
        <v>9.76</v>
      </c>
      <c r="Y405">
        <v>10</v>
      </c>
      <c r="Z405">
        <v>0</v>
      </c>
      <c r="AA405">
        <v>0</v>
      </c>
      <c r="AB405">
        <v>0</v>
      </c>
      <c r="AC405">
        <v>2</v>
      </c>
      <c r="AD405">
        <v>0</v>
      </c>
      <c r="AE405">
        <v>0</v>
      </c>
      <c r="AG405">
        <v>9.76</v>
      </c>
      <c r="AH405">
        <v>2</v>
      </c>
      <c r="AI405">
        <v>11182534</v>
      </c>
      <c r="AJ405">
        <v>405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</row>
    <row r="406" spans="1:44" ht="12.75">
      <c r="A406">
        <f>ROW(Source!A85)</f>
        <v>85</v>
      </c>
      <c r="B406">
        <v>11182546</v>
      </c>
      <c r="C406">
        <v>11182524</v>
      </c>
      <c r="D406">
        <v>1405125</v>
      </c>
      <c r="E406">
        <v>1</v>
      </c>
      <c r="F406">
        <v>1</v>
      </c>
      <c r="G406">
        <v>1</v>
      </c>
      <c r="H406">
        <v>3</v>
      </c>
      <c r="I406" t="s">
        <v>397</v>
      </c>
      <c r="J406" t="s">
        <v>398</v>
      </c>
      <c r="K406" t="s">
        <v>399</v>
      </c>
      <c r="L406">
        <v>1358</v>
      </c>
      <c r="N406">
        <v>1010</v>
      </c>
      <c r="O406" t="s">
        <v>230</v>
      </c>
      <c r="P406" t="s">
        <v>230</v>
      </c>
      <c r="Q406">
        <v>10</v>
      </c>
      <c r="X406">
        <v>9.76</v>
      </c>
      <c r="Y406">
        <v>8</v>
      </c>
      <c r="Z406">
        <v>0</v>
      </c>
      <c r="AA406">
        <v>0</v>
      </c>
      <c r="AB406">
        <v>0</v>
      </c>
      <c r="AC406">
        <v>2</v>
      </c>
      <c r="AD406">
        <v>0</v>
      </c>
      <c r="AE406">
        <v>0</v>
      </c>
      <c r="AG406">
        <v>9.76</v>
      </c>
      <c r="AH406">
        <v>2</v>
      </c>
      <c r="AI406">
        <v>11182535</v>
      </c>
      <c r="AJ406">
        <v>406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</row>
    <row r="407" spans="1:44" ht="12.75">
      <c r="A407">
        <f>ROW(Source!A109)</f>
        <v>109</v>
      </c>
      <c r="B407">
        <v>11182556</v>
      </c>
      <c r="C407">
        <v>11182547</v>
      </c>
      <c r="D407">
        <v>121639</v>
      </c>
      <c r="E407">
        <v>1</v>
      </c>
      <c r="F407">
        <v>1</v>
      </c>
      <c r="G407">
        <v>1</v>
      </c>
      <c r="H407">
        <v>1</v>
      </c>
      <c r="I407" t="s">
        <v>448</v>
      </c>
      <c r="K407" t="s">
        <v>449</v>
      </c>
      <c r="L407">
        <v>1369</v>
      </c>
      <c r="N407">
        <v>1013</v>
      </c>
      <c r="O407" t="s">
        <v>325</v>
      </c>
      <c r="P407" t="s">
        <v>325</v>
      </c>
      <c r="Q407">
        <v>1</v>
      </c>
      <c r="X407">
        <v>11.8</v>
      </c>
      <c r="Y407">
        <v>0</v>
      </c>
      <c r="Z407">
        <v>0</v>
      </c>
      <c r="AA407">
        <v>0</v>
      </c>
      <c r="AB407">
        <v>48.57</v>
      </c>
      <c r="AC407">
        <v>0</v>
      </c>
      <c r="AD407">
        <v>1</v>
      </c>
      <c r="AE407">
        <v>1</v>
      </c>
      <c r="AF407" t="s">
        <v>233</v>
      </c>
      <c r="AG407">
        <v>13.57</v>
      </c>
      <c r="AH407">
        <v>2</v>
      </c>
      <c r="AI407">
        <v>11182548</v>
      </c>
      <c r="AJ407">
        <v>407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</row>
    <row r="408" spans="1:44" ht="12.75">
      <c r="A408">
        <f>ROW(Source!A109)</f>
        <v>109</v>
      </c>
      <c r="B408">
        <v>11182557</v>
      </c>
      <c r="C408">
        <v>11182547</v>
      </c>
      <c r="D408">
        <v>121548</v>
      </c>
      <c r="E408">
        <v>1</v>
      </c>
      <c r="F408">
        <v>1</v>
      </c>
      <c r="G408">
        <v>1</v>
      </c>
      <c r="H408">
        <v>1</v>
      </c>
      <c r="I408" t="s">
        <v>34</v>
      </c>
      <c r="K408" t="s">
        <v>326</v>
      </c>
      <c r="L408">
        <v>608254</v>
      </c>
      <c r="N408">
        <v>1013</v>
      </c>
      <c r="O408" t="s">
        <v>327</v>
      </c>
      <c r="P408" t="s">
        <v>327</v>
      </c>
      <c r="Q408">
        <v>1</v>
      </c>
      <c r="X408">
        <v>0.6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1</v>
      </c>
      <c r="AE408">
        <v>2</v>
      </c>
      <c r="AF408" t="s">
        <v>233</v>
      </c>
      <c r="AG408">
        <v>0.69</v>
      </c>
      <c r="AH408">
        <v>2</v>
      </c>
      <c r="AI408">
        <v>11182549</v>
      </c>
      <c r="AJ408">
        <v>408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</row>
    <row r="409" spans="1:44" ht="12.75">
      <c r="A409">
        <f>ROW(Source!A109)</f>
        <v>109</v>
      </c>
      <c r="B409">
        <v>11182558</v>
      </c>
      <c r="C409">
        <v>11182547</v>
      </c>
      <c r="D409">
        <v>1466783</v>
      </c>
      <c r="E409">
        <v>1</v>
      </c>
      <c r="F409">
        <v>1</v>
      </c>
      <c r="G409">
        <v>1</v>
      </c>
      <c r="H409">
        <v>2</v>
      </c>
      <c r="I409" t="s">
        <v>328</v>
      </c>
      <c r="J409" t="s">
        <v>329</v>
      </c>
      <c r="K409" t="s">
        <v>330</v>
      </c>
      <c r="L409">
        <v>1480</v>
      </c>
      <c r="N409">
        <v>1013</v>
      </c>
      <c r="O409" t="s">
        <v>331</v>
      </c>
      <c r="P409" t="s">
        <v>332</v>
      </c>
      <c r="Q409">
        <v>1</v>
      </c>
      <c r="X409">
        <v>0.3</v>
      </c>
      <c r="Y409">
        <v>0</v>
      </c>
      <c r="Z409">
        <v>410.67</v>
      </c>
      <c r="AA409">
        <v>66.28</v>
      </c>
      <c r="AB409">
        <v>0</v>
      </c>
      <c r="AC409">
        <v>0</v>
      </c>
      <c r="AD409">
        <v>1</v>
      </c>
      <c r="AE409">
        <v>0</v>
      </c>
      <c r="AF409" t="s">
        <v>233</v>
      </c>
      <c r="AG409">
        <v>0.345</v>
      </c>
      <c r="AH409">
        <v>2</v>
      </c>
      <c r="AI409">
        <v>11182550</v>
      </c>
      <c r="AJ409">
        <v>409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</row>
    <row r="410" spans="1:44" ht="12.75">
      <c r="A410">
        <f>ROW(Source!A109)</f>
        <v>109</v>
      </c>
      <c r="B410">
        <v>11182559</v>
      </c>
      <c r="C410">
        <v>11182547</v>
      </c>
      <c r="D410">
        <v>1467385</v>
      </c>
      <c r="E410">
        <v>1</v>
      </c>
      <c r="F410">
        <v>1</v>
      </c>
      <c r="G410">
        <v>1</v>
      </c>
      <c r="H410">
        <v>2</v>
      </c>
      <c r="I410" t="s">
        <v>333</v>
      </c>
      <c r="J410" t="s">
        <v>334</v>
      </c>
      <c r="K410" t="s">
        <v>335</v>
      </c>
      <c r="L410">
        <v>1368</v>
      </c>
      <c r="N410">
        <v>1011</v>
      </c>
      <c r="O410" t="s">
        <v>336</v>
      </c>
      <c r="P410" t="s">
        <v>336</v>
      </c>
      <c r="Q410">
        <v>1</v>
      </c>
      <c r="X410">
        <v>1.75</v>
      </c>
      <c r="Y410">
        <v>0</v>
      </c>
      <c r="Z410">
        <v>15.45</v>
      </c>
      <c r="AA410">
        <v>0</v>
      </c>
      <c r="AB410">
        <v>0</v>
      </c>
      <c r="AC410">
        <v>0</v>
      </c>
      <c r="AD410">
        <v>1</v>
      </c>
      <c r="AE410">
        <v>0</v>
      </c>
      <c r="AF410" t="s">
        <v>233</v>
      </c>
      <c r="AG410">
        <v>2.0125</v>
      </c>
      <c r="AH410">
        <v>2</v>
      </c>
      <c r="AI410">
        <v>11182551</v>
      </c>
      <c r="AJ410">
        <v>410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</row>
    <row r="411" spans="1:44" ht="12.75">
      <c r="A411">
        <f>ROW(Source!A109)</f>
        <v>109</v>
      </c>
      <c r="B411">
        <v>11182560</v>
      </c>
      <c r="C411">
        <v>11182547</v>
      </c>
      <c r="D411">
        <v>1471982</v>
      </c>
      <c r="E411">
        <v>1</v>
      </c>
      <c r="F411">
        <v>1</v>
      </c>
      <c r="G411">
        <v>1</v>
      </c>
      <c r="H411">
        <v>2</v>
      </c>
      <c r="I411" t="s">
        <v>337</v>
      </c>
      <c r="J411" t="s">
        <v>338</v>
      </c>
      <c r="K411" t="s">
        <v>339</v>
      </c>
      <c r="L411">
        <v>1480</v>
      </c>
      <c r="N411">
        <v>1013</v>
      </c>
      <c r="O411" t="s">
        <v>331</v>
      </c>
      <c r="P411" t="s">
        <v>332</v>
      </c>
      <c r="Q411">
        <v>1</v>
      </c>
      <c r="X411">
        <v>0.3</v>
      </c>
      <c r="Y411">
        <v>0</v>
      </c>
      <c r="Z411">
        <v>290.01</v>
      </c>
      <c r="AA411">
        <v>104.55</v>
      </c>
      <c r="AB411">
        <v>0</v>
      </c>
      <c r="AC411">
        <v>0</v>
      </c>
      <c r="AD411">
        <v>1</v>
      </c>
      <c r="AE411">
        <v>0</v>
      </c>
      <c r="AF411" t="s">
        <v>233</v>
      </c>
      <c r="AG411">
        <v>0.345</v>
      </c>
      <c r="AH411">
        <v>2</v>
      </c>
      <c r="AI411">
        <v>11182552</v>
      </c>
      <c r="AJ411">
        <v>411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</row>
    <row r="412" spans="1:44" ht="12.75">
      <c r="A412">
        <f>ROW(Source!A109)</f>
        <v>109</v>
      </c>
      <c r="B412">
        <v>11182561</v>
      </c>
      <c r="C412">
        <v>11182547</v>
      </c>
      <c r="D412">
        <v>1403827</v>
      </c>
      <c r="E412">
        <v>1</v>
      </c>
      <c r="F412">
        <v>1</v>
      </c>
      <c r="G412">
        <v>1</v>
      </c>
      <c r="H412">
        <v>3</v>
      </c>
      <c r="I412" t="s">
        <v>504</v>
      </c>
      <c r="J412" t="s">
        <v>505</v>
      </c>
      <c r="K412" t="s">
        <v>506</v>
      </c>
      <c r="L412">
        <v>1348</v>
      </c>
      <c r="N412">
        <v>1009</v>
      </c>
      <c r="O412" t="s">
        <v>353</v>
      </c>
      <c r="P412" t="s">
        <v>353</v>
      </c>
      <c r="Q412">
        <v>1000</v>
      </c>
      <c r="X412">
        <v>0.177</v>
      </c>
      <c r="Y412">
        <v>19363.68</v>
      </c>
      <c r="Z412">
        <v>0</v>
      </c>
      <c r="AA412">
        <v>0</v>
      </c>
      <c r="AB412">
        <v>0</v>
      </c>
      <c r="AC412">
        <v>0</v>
      </c>
      <c r="AD412">
        <v>1</v>
      </c>
      <c r="AE412">
        <v>0</v>
      </c>
      <c r="AG412">
        <v>0.177</v>
      </c>
      <c r="AH412">
        <v>2</v>
      </c>
      <c r="AI412">
        <v>11182553</v>
      </c>
      <c r="AJ412">
        <v>412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</row>
    <row r="413" spans="1:44" ht="12.75">
      <c r="A413">
        <f>ROW(Source!A109)</f>
        <v>109</v>
      </c>
      <c r="B413">
        <v>11182562</v>
      </c>
      <c r="C413">
        <v>11182547</v>
      </c>
      <c r="D413">
        <v>1404120</v>
      </c>
      <c r="E413">
        <v>1</v>
      </c>
      <c r="F413">
        <v>1</v>
      </c>
      <c r="G413">
        <v>1</v>
      </c>
      <c r="H413">
        <v>3</v>
      </c>
      <c r="I413" t="s">
        <v>501</v>
      </c>
      <c r="J413" t="s">
        <v>502</v>
      </c>
      <c r="K413" t="s">
        <v>503</v>
      </c>
      <c r="L413">
        <v>1348</v>
      </c>
      <c r="N413">
        <v>1009</v>
      </c>
      <c r="O413" t="s">
        <v>353</v>
      </c>
      <c r="P413" t="s">
        <v>353</v>
      </c>
      <c r="Q413">
        <v>1000</v>
      </c>
      <c r="X413">
        <v>0.0024</v>
      </c>
      <c r="Y413">
        <v>46879.8</v>
      </c>
      <c r="Z413">
        <v>0</v>
      </c>
      <c r="AA413">
        <v>0</v>
      </c>
      <c r="AB413">
        <v>0</v>
      </c>
      <c r="AC413">
        <v>0</v>
      </c>
      <c r="AD413">
        <v>1</v>
      </c>
      <c r="AE413">
        <v>0</v>
      </c>
      <c r="AG413">
        <v>0.0024</v>
      </c>
      <c r="AH413">
        <v>2</v>
      </c>
      <c r="AI413">
        <v>11182554</v>
      </c>
      <c r="AJ413">
        <v>413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</row>
    <row r="414" spans="1:44" ht="12.75">
      <c r="A414">
        <f>ROW(Source!A109)</f>
        <v>109</v>
      </c>
      <c r="B414">
        <v>11182563</v>
      </c>
      <c r="C414">
        <v>11182547</v>
      </c>
      <c r="D414">
        <v>1404368</v>
      </c>
      <c r="E414">
        <v>1</v>
      </c>
      <c r="F414">
        <v>1</v>
      </c>
      <c r="G414">
        <v>1</v>
      </c>
      <c r="H414">
        <v>3</v>
      </c>
      <c r="I414" t="s">
        <v>340</v>
      </c>
      <c r="J414" t="s">
        <v>341</v>
      </c>
      <c r="K414" t="s">
        <v>342</v>
      </c>
      <c r="L414">
        <v>1346</v>
      </c>
      <c r="N414">
        <v>1009</v>
      </c>
      <c r="O414" t="s">
        <v>343</v>
      </c>
      <c r="P414" t="s">
        <v>343</v>
      </c>
      <c r="Q414">
        <v>1</v>
      </c>
      <c r="X414">
        <v>0.72</v>
      </c>
      <c r="Y414">
        <v>40.04</v>
      </c>
      <c r="Z414">
        <v>0</v>
      </c>
      <c r="AA414">
        <v>0</v>
      </c>
      <c r="AB414">
        <v>0</v>
      </c>
      <c r="AC414">
        <v>0</v>
      </c>
      <c r="AD414">
        <v>1</v>
      </c>
      <c r="AE414">
        <v>0</v>
      </c>
      <c r="AG414">
        <v>0.72</v>
      </c>
      <c r="AH414">
        <v>2</v>
      </c>
      <c r="AI414">
        <v>11182555</v>
      </c>
      <c r="AJ414">
        <v>414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</row>
    <row r="415" spans="1:44" ht="12.75">
      <c r="A415">
        <f>ROW(Source!A110)</f>
        <v>110</v>
      </c>
      <c r="B415">
        <v>11182573</v>
      </c>
      <c r="C415">
        <v>11182564</v>
      </c>
      <c r="D415">
        <v>121639</v>
      </c>
      <c r="E415">
        <v>1</v>
      </c>
      <c r="F415">
        <v>1</v>
      </c>
      <c r="G415">
        <v>1</v>
      </c>
      <c r="H415">
        <v>1</v>
      </c>
      <c r="I415" t="s">
        <v>448</v>
      </c>
      <c r="K415" t="s">
        <v>449</v>
      </c>
      <c r="L415">
        <v>1369</v>
      </c>
      <c r="N415">
        <v>1013</v>
      </c>
      <c r="O415" t="s">
        <v>325</v>
      </c>
      <c r="P415" t="s">
        <v>325</v>
      </c>
      <c r="Q415">
        <v>1</v>
      </c>
      <c r="X415">
        <v>10.7</v>
      </c>
      <c r="Y415">
        <v>0</v>
      </c>
      <c r="Z415">
        <v>0</v>
      </c>
      <c r="AA415">
        <v>0</v>
      </c>
      <c r="AB415">
        <v>48.57</v>
      </c>
      <c r="AC415">
        <v>0</v>
      </c>
      <c r="AD415">
        <v>1</v>
      </c>
      <c r="AE415">
        <v>1</v>
      </c>
      <c r="AF415" t="s">
        <v>233</v>
      </c>
      <c r="AG415">
        <v>12.305</v>
      </c>
      <c r="AH415">
        <v>2</v>
      </c>
      <c r="AI415">
        <v>11182565</v>
      </c>
      <c r="AJ415">
        <v>415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</row>
    <row r="416" spans="1:44" ht="12.75">
      <c r="A416">
        <f>ROW(Source!A110)</f>
        <v>110</v>
      </c>
      <c r="B416">
        <v>11182574</v>
      </c>
      <c r="C416">
        <v>11182564</v>
      </c>
      <c r="D416">
        <v>121548</v>
      </c>
      <c r="E416">
        <v>1</v>
      </c>
      <c r="F416">
        <v>1</v>
      </c>
      <c r="G416">
        <v>1</v>
      </c>
      <c r="H416">
        <v>1</v>
      </c>
      <c r="I416" t="s">
        <v>34</v>
      </c>
      <c r="K416" t="s">
        <v>326</v>
      </c>
      <c r="L416">
        <v>608254</v>
      </c>
      <c r="N416">
        <v>1013</v>
      </c>
      <c r="O416" t="s">
        <v>327</v>
      </c>
      <c r="P416" t="s">
        <v>327</v>
      </c>
      <c r="Q416">
        <v>1</v>
      </c>
      <c r="X416">
        <v>0.38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1</v>
      </c>
      <c r="AE416">
        <v>2</v>
      </c>
      <c r="AF416" t="s">
        <v>233</v>
      </c>
      <c r="AG416">
        <v>0.43699999999999994</v>
      </c>
      <c r="AH416">
        <v>2</v>
      </c>
      <c r="AI416">
        <v>11182566</v>
      </c>
      <c r="AJ416">
        <v>416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</row>
    <row r="417" spans="1:44" ht="12.75">
      <c r="A417">
        <f>ROW(Source!A110)</f>
        <v>110</v>
      </c>
      <c r="B417">
        <v>11182575</v>
      </c>
      <c r="C417">
        <v>11182564</v>
      </c>
      <c r="D417">
        <v>1466783</v>
      </c>
      <c r="E417">
        <v>1</v>
      </c>
      <c r="F417">
        <v>1</v>
      </c>
      <c r="G417">
        <v>1</v>
      </c>
      <c r="H417">
        <v>2</v>
      </c>
      <c r="I417" t="s">
        <v>328</v>
      </c>
      <c r="J417" t="s">
        <v>329</v>
      </c>
      <c r="K417" t="s">
        <v>330</v>
      </c>
      <c r="L417">
        <v>1480</v>
      </c>
      <c r="N417">
        <v>1013</v>
      </c>
      <c r="O417" t="s">
        <v>331</v>
      </c>
      <c r="P417" t="s">
        <v>332</v>
      </c>
      <c r="Q417">
        <v>1</v>
      </c>
      <c r="X417">
        <v>0.19</v>
      </c>
      <c r="Y417">
        <v>0</v>
      </c>
      <c r="Z417">
        <v>410.67</v>
      </c>
      <c r="AA417">
        <v>66.28</v>
      </c>
      <c r="AB417">
        <v>0</v>
      </c>
      <c r="AC417">
        <v>0</v>
      </c>
      <c r="AD417">
        <v>1</v>
      </c>
      <c r="AE417">
        <v>0</v>
      </c>
      <c r="AF417" t="s">
        <v>233</v>
      </c>
      <c r="AG417">
        <v>0.21849999999999997</v>
      </c>
      <c r="AH417">
        <v>2</v>
      </c>
      <c r="AI417">
        <v>11182567</v>
      </c>
      <c r="AJ417">
        <v>417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</row>
    <row r="418" spans="1:44" ht="12.75">
      <c r="A418">
        <f>ROW(Source!A110)</f>
        <v>110</v>
      </c>
      <c r="B418">
        <v>11182576</v>
      </c>
      <c r="C418">
        <v>11182564</v>
      </c>
      <c r="D418">
        <v>1467385</v>
      </c>
      <c r="E418">
        <v>1</v>
      </c>
      <c r="F418">
        <v>1</v>
      </c>
      <c r="G418">
        <v>1</v>
      </c>
      <c r="H418">
        <v>2</v>
      </c>
      <c r="I418" t="s">
        <v>333</v>
      </c>
      <c r="J418" t="s">
        <v>334</v>
      </c>
      <c r="K418" t="s">
        <v>335</v>
      </c>
      <c r="L418">
        <v>1368</v>
      </c>
      <c r="N418">
        <v>1011</v>
      </c>
      <c r="O418" t="s">
        <v>336</v>
      </c>
      <c r="P418" t="s">
        <v>336</v>
      </c>
      <c r="Q418">
        <v>1</v>
      </c>
      <c r="X418">
        <v>1.75</v>
      </c>
      <c r="Y418">
        <v>0</v>
      </c>
      <c r="Z418">
        <v>15.45</v>
      </c>
      <c r="AA418">
        <v>0</v>
      </c>
      <c r="AB418">
        <v>0</v>
      </c>
      <c r="AC418">
        <v>0</v>
      </c>
      <c r="AD418">
        <v>1</v>
      </c>
      <c r="AE418">
        <v>0</v>
      </c>
      <c r="AF418" t="s">
        <v>233</v>
      </c>
      <c r="AG418">
        <v>2.0125</v>
      </c>
      <c r="AH418">
        <v>2</v>
      </c>
      <c r="AI418">
        <v>11182568</v>
      </c>
      <c r="AJ418">
        <v>418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</row>
    <row r="419" spans="1:44" ht="12.75">
      <c r="A419">
        <f>ROW(Source!A110)</f>
        <v>110</v>
      </c>
      <c r="B419">
        <v>11182577</v>
      </c>
      <c r="C419">
        <v>11182564</v>
      </c>
      <c r="D419">
        <v>1471982</v>
      </c>
      <c r="E419">
        <v>1</v>
      </c>
      <c r="F419">
        <v>1</v>
      </c>
      <c r="G419">
        <v>1</v>
      </c>
      <c r="H419">
        <v>2</v>
      </c>
      <c r="I419" t="s">
        <v>337</v>
      </c>
      <c r="J419" t="s">
        <v>338</v>
      </c>
      <c r="K419" t="s">
        <v>339</v>
      </c>
      <c r="L419">
        <v>1480</v>
      </c>
      <c r="N419">
        <v>1013</v>
      </c>
      <c r="O419" t="s">
        <v>331</v>
      </c>
      <c r="P419" t="s">
        <v>332</v>
      </c>
      <c r="Q419">
        <v>1</v>
      </c>
      <c r="X419">
        <v>0.19</v>
      </c>
      <c r="Y419">
        <v>0</v>
      </c>
      <c r="Z419">
        <v>290.01</v>
      </c>
      <c r="AA419">
        <v>104.55</v>
      </c>
      <c r="AB419">
        <v>0</v>
      </c>
      <c r="AC419">
        <v>0</v>
      </c>
      <c r="AD419">
        <v>1</v>
      </c>
      <c r="AE419">
        <v>0</v>
      </c>
      <c r="AF419" t="s">
        <v>233</v>
      </c>
      <c r="AG419">
        <v>0.21849999999999997</v>
      </c>
      <c r="AH419">
        <v>2</v>
      </c>
      <c r="AI419">
        <v>11182569</v>
      </c>
      <c r="AJ419">
        <v>419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</row>
    <row r="420" spans="1:44" ht="12.75">
      <c r="A420">
        <f>ROW(Source!A110)</f>
        <v>110</v>
      </c>
      <c r="B420">
        <v>11182578</v>
      </c>
      <c r="C420">
        <v>11182564</v>
      </c>
      <c r="D420">
        <v>1403825</v>
      </c>
      <c r="E420">
        <v>1</v>
      </c>
      <c r="F420">
        <v>1</v>
      </c>
      <c r="G420">
        <v>1</v>
      </c>
      <c r="H420">
        <v>3</v>
      </c>
      <c r="I420" t="s">
        <v>507</v>
      </c>
      <c r="J420" t="s">
        <v>508</v>
      </c>
      <c r="K420" t="s">
        <v>509</v>
      </c>
      <c r="L420">
        <v>1348</v>
      </c>
      <c r="N420">
        <v>1009</v>
      </c>
      <c r="O420" t="s">
        <v>353</v>
      </c>
      <c r="P420" t="s">
        <v>353</v>
      </c>
      <c r="Q420">
        <v>1000</v>
      </c>
      <c r="X420">
        <v>0.116</v>
      </c>
      <c r="Y420">
        <v>19363.68</v>
      </c>
      <c r="Z420">
        <v>0</v>
      </c>
      <c r="AA420">
        <v>0</v>
      </c>
      <c r="AB420">
        <v>0</v>
      </c>
      <c r="AC420">
        <v>0</v>
      </c>
      <c r="AD420">
        <v>1</v>
      </c>
      <c r="AE420">
        <v>0</v>
      </c>
      <c r="AG420">
        <v>0.116</v>
      </c>
      <c r="AH420">
        <v>2</v>
      </c>
      <c r="AI420">
        <v>11182570</v>
      </c>
      <c r="AJ420">
        <v>420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</row>
    <row r="421" spans="1:44" ht="12.75">
      <c r="A421">
        <f>ROW(Source!A110)</f>
        <v>110</v>
      </c>
      <c r="B421">
        <v>11182579</v>
      </c>
      <c r="C421">
        <v>11182564</v>
      </c>
      <c r="D421">
        <v>1404120</v>
      </c>
      <c r="E421">
        <v>1</v>
      </c>
      <c r="F421">
        <v>1</v>
      </c>
      <c r="G421">
        <v>1</v>
      </c>
      <c r="H421">
        <v>3</v>
      </c>
      <c r="I421" t="s">
        <v>501</v>
      </c>
      <c r="J421" t="s">
        <v>502</v>
      </c>
      <c r="K421" t="s">
        <v>503</v>
      </c>
      <c r="L421">
        <v>1348</v>
      </c>
      <c r="N421">
        <v>1009</v>
      </c>
      <c r="O421" t="s">
        <v>353</v>
      </c>
      <c r="P421" t="s">
        <v>353</v>
      </c>
      <c r="Q421">
        <v>1000</v>
      </c>
      <c r="X421">
        <v>0.002</v>
      </c>
      <c r="Y421">
        <v>46879.8</v>
      </c>
      <c r="Z421">
        <v>0</v>
      </c>
      <c r="AA421">
        <v>0</v>
      </c>
      <c r="AB421">
        <v>0</v>
      </c>
      <c r="AC421">
        <v>0</v>
      </c>
      <c r="AD421">
        <v>1</v>
      </c>
      <c r="AE421">
        <v>0</v>
      </c>
      <c r="AG421">
        <v>0.002</v>
      </c>
      <c r="AH421">
        <v>2</v>
      </c>
      <c r="AI421">
        <v>11182571</v>
      </c>
      <c r="AJ421">
        <v>421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</row>
    <row r="422" spans="1:44" ht="12.75">
      <c r="A422">
        <f>ROW(Source!A110)</f>
        <v>110</v>
      </c>
      <c r="B422">
        <v>11182580</v>
      </c>
      <c r="C422">
        <v>11182564</v>
      </c>
      <c r="D422">
        <v>1404368</v>
      </c>
      <c r="E422">
        <v>1</v>
      </c>
      <c r="F422">
        <v>1</v>
      </c>
      <c r="G422">
        <v>1</v>
      </c>
      <c r="H422">
        <v>3</v>
      </c>
      <c r="I422" t="s">
        <v>340</v>
      </c>
      <c r="J422" t="s">
        <v>341</v>
      </c>
      <c r="K422" t="s">
        <v>342</v>
      </c>
      <c r="L422">
        <v>1346</v>
      </c>
      <c r="N422">
        <v>1009</v>
      </c>
      <c r="O422" t="s">
        <v>343</v>
      </c>
      <c r="P422" t="s">
        <v>343</v>
      </c>
      <c r="Q422">
        <v>1</v>
      </c>
      <c r="X422">
        <v>0.65</v>
      </c>
      <c r="Y422">
        <v>40.04</v>
      </c>
      <c r="Z422">
        <v>0</v>
      </c>
      <c r="AA422">
        <v>0</v>
      </c>
      <c r="AB422">
        <v>0</v>
      </c>
      <c r="AC422">
        <v>0</v>
      </c>
      <c r="AD422">
        <v>1</v>
      </c>
      <c r="AE422">
        <v>0</v>
      </c>
      <c r="AG422">
        <v>0.65</v>
      </c>
      <c r="AH422">
        <v>2</v>
      </c>
      <c r="AI422">
        <v>11182572</v>
      </c>
      <c r="AJ422">
        <v>422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</row>
    <row r="423" spans="1:44" ht="12.75">
      <c r="A423">
        <f>ROW(Source!A111)</f>
        <v>111</v>
      </c>
      <c r="B423">
        <v>11182590</v>
      </c>
      <c r="C423">
        <v>11182581</v>
      </c>
      <c r="D423">
        <v>121639</v>
      </c>
      <c r="E423">
        <v>1</v>
      </c>
      <c r="F423">
        <v>1</v>
      </c>
      <c r="G423">
        <v>1</v>
      </c>
      <c r="H423">
        <v>1</v>
      </c>
      <c r="I423" t="s">
        <v>448</v>
      </c>
      <c r="K423" t="s">
        <v>449</v>
      </c>
      <c r="L423">
        <v>1369</v>
      </c>
      <c r="N423">
        <v>1013</v>
      </c>
      <c r="O423" t="s">
        <v>325</v>
      </c>
      <c r="P423" t="s">
        <v>325</v>
      </c>
      <c r="Q423">
        <v>1</v>
      </c>
      <c r="X423">
        <v>46.6</v>
      </c>
      <c r="Y423">
        <v>0</v>
      </c>
      <c r="Z423">
        <v>0</v>
      </c>
      <c r="AA423">
        <v>0</v>
      </c>
      <c r="AB423">
        <v>48.57</v>
      </c>
      <c r="AC423">
        <v>0</v>
      </c>
      <c r="AD423">
        <v>1</v>
      </c>
      <c r="AE423">
        <v>1</v>
      </c>
      <c r="AF423" t="s">
        <v>126</v>
      </c>
      <c r="AG423">
        <v>55.92</v>
      </c>
      <c r="AH423">
        <v>2</v>
      </c>
      <c r="AI423">
        <v>11182582</v>
      </c>
      <c r="AJ423">
        <v>423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</row>
    <row r="424" spans="1:44" ht="12.75">
      <c r="A424">
        <f>ROW(Source!A111)</f>
        <v>111</v>
      </c>
      <c r="B424">
        <v>11182591</v>
      </c>
      <c r="C424">
        <v>11182581</v>
      </c>
      <c r="D424">
        <v>121548</v>
      </c>
      <c r="E424">
        <v>1</v>
      </c>
      <c r="F424">
        <v>1</v>
      </c>
      <c r="G424">
        <v>1</v>
      </c>
      <c r="H424">
        <v>1</v>
      </c>
      <c r="I424" t="s">
        <v>34</v>
      </c>
      <c r="K424" t="s">
        <v>326</v>
      </c>
      <c r="L424">
        <v>608254</v>
      </c>
      <c r="N424">
        <v>1013</v>
      </c>
      <c r="O424" t="s">
        <v>327</v>
      </c>
      <c r="P424" t="s">
        <v>327</v>
      </c>
      <c r="Q424">
        <v>1</v>
      </c>
      <c r="X424">
        <v>0.06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1</v>
      </c>
      <c r="AE424">
        <v>2</v>
      </c>
      <c r="AF424" t="s">
        <v>126</v>
      </c>
      <c r="AG424">
        <v>0.072</v>
      </c>
      <c r="AH424">
        <v>2</v>
      </c>
      <c r="AI424">
        <v>11182583</v>
      </c>
      <c r="AJ424">
        <v>424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</row>
    <row r="425" spans="1:44" ht="12.75">
      <c r="A425">
        <f>ROW(Source!A111)</f>
        <v>111</v>
      </c>
      <c r="B425">
        <v>11182592</v>
      </c>
      <c r="C425">
        <v>11182581</v>
      </c>
      <c r="D425">
        <v>1466783</v>
      </c>
      <c r="E425">
        <v>1</v>
      </c>
      <c r="F425">
        <v>1</v>
      </c>
      <c r="G425">
        <v>1</v>
      </c>
      <c r="H425">
        <v>2</v>
      </c>
      <c r="I425" t="s">
        <v>328</v>
      </c>
      <c r="J425" t="s">
        <v>329</v>
      </c>
      <c r="K425" t="s">
        <v>330</v>
      </c>
      <c r="L425">
        <v>1480</v>
      </c>
      <c r="N425">
        <v>1013</v>
      </c>
      <c r="O425" t="s">
        <v>331</v>
      </c>
      <c r="P425" t="s">
        <v>332</v>
      </c>
      <c r="Q425">
        <v>1</v>
      </c>
      <c r="X425">
        <v>0.03</v>
      </c>
      <c r="Y425">
        <v>0</v>
      </c>
      <c r="Z425">
        <v>410.67</v>
      </c>
      <c r="AA425">
        <v>66.28</v>
      </c>
      <c r="AB425">
        <v>0</v>
      </c>
      <c r="AC425">
        <v>0</v>
      </c>
      <c r="AD425">
        <v>1</v>
      </c>
      <c r="AE425">
        <v>0</v>
      </c>
      <c r="AF425" t="s">
        <v>126</v>
      </c>
      <c r="AG425">
        <v>0.036</v>
      </c>
      <c r="AH425">
        <v>2</v>
      </c>
      <c r="AI425">
        <v>11182584</v>
      </c>
      <c r="AJ425">
        <v>425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</row>
    <row r="426" spans="1:44" ht="12.75">
      <c r="A426">
        <f>ROW(Source!A111)</f>
        <v>111</v>
      </c>
      <c r="B426">
        <v>11182593</v>
      </c>
      <c r="C426">
        <v>11182581</v>
      </c>
      <c r="D426">
        <v>1471034</v>
      </c>
      <c r="E426">
        <v>1</v>
      </c>
      <c r="F426">
        <v>1</v>
      </c>
      <c r="G426">
        <v>1</v>
      </c>
      <c r="H426">
        <v>2</v>
      </c>
      <c r="I426" t="s">
        <v>386</v>
      </c>
      <c r="J426" t="s">
        <v>355</v>
      </c>
      <c r="K426" t="s">
        <v>387</v>
      </c>
      <c r="L426">
        <v>1480</v>
      </c>
      <c r="N426">
        <v>1013</v>
      </c>
      <c r="O426" t="s">
        <v>331</v>
      </c>
      <c r="P426" t="s">
        <v>332</v>
      </c>
      <c r="Q426">
        <v>1</v>
      </c>
      <c r="X426">
        <v>12.8</v>
      </c>
      <c r="Y426">
        <v>0</v>
      </c>
      <c r="Z426">
        <v>4.01</v>
      </c>
      <c r="AA426">
        <v>0</v>
      </c>
      <c r="AB426">
        <v>0</v>
      </c>
      <c r="AC426">
        <v>0</v>
      </c>
      <c r="AD426">
        <v>1</v>
      </c>
      <c r="AE426">
        <v>0</v>
      </c>
      <c r="AF426" t="s">
        <v>126</v>
      </c>
      <c r="AG426">
        <v>15.36</v>
      </c>
      <c r="AH426">
        <v>2</v>
      </c>
      <c r="AI426">
        <v>11182585</v>
      </c>
      <c r="AJ426">
        <v>426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</row>
    <row r="427" spans="1:44" ht="12.75">
      <c r="A427">
        <f>ROW(Source!A111)</f>
        <v>111</v>
      </c>
      <c r="B427">
        <v>11182594</v>
      </c>
      <c r="C427">
        <v>11182581</v>
      </c>
      <c r="D427">
        <v>1471982</v>
      </c>
      <c r="E427">
        <v>1</v>
      </c>
      <c r="F427">
        <v>1</v>
      </c>
      <c r="G427">
        <v>1</v>
      </c>
      <c r="H427">
        <v>2</v>
      </c>
      <c r="I427" t="s">
        <v>337</v>
      </c>
      <c r="J427" t="s">
        <v>338</v>
      </c>
      <c r="K427" t="s">
        <v>339</v>
      </c>
      <c r="L427">
        <v>1480</v>
      </c>
      <c r="N427">
        <v>1013</v>
      </c>
      <c r="O427" t="s">
        <v>331</v>
      </c>
      <c r="P427" t="s">
        <v>332</v>
      </c>
      <c r="Q427">
        <v>1</v>
      </c>
      <c r="X427">
        <v>0.03</v>
      </c>
      <c r="Y427">
        <v>0</v>
      </c>
      <c r="Z427">
        <v>290.01</v>
      </c>
      <c r="AA427">
        <v>104.55</v>
      </c>
      <c r="AB427">
        <v>0</v>
      </c>
      <c r="AC427">
        <v>0</v>
      </c>
      <c r="AD427">
        <v>1</v>
      </c>
      <c r="AE427">
        <v>0</v>
      </c>
      <c r="AF427" t="s">
        <v>126</v>
      </c>
      <c r="AG427">
        <v>0.036</v>
      </c>
      <c r="AH427">
        <v>2</v>
      </c>
      <c r="AI427">
        <v>11182586</v>
      </c>
      <c r="AJ427">
        <v>427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</row>
    <row r="428" spans="1:44" ht="12.75">
      <c r="A428">
        <f>ROW(Source!A111)</f>
        <v>111</v>
      </c>
      <c r="B428">
        <v>11182595</v>
      </c>
      <c r="C428">
        <v>11182581</v>
      </c>
      <c r="D428">
        <v>1405109</v>
      </c>
      <c r="E428">
        <v>1</v>
      </c>
      <c r="F428">
        <v>1</v>
      </c>
      <c r="G428">
        <v>1</v>
      </c>
      <c r="H428">
        <v>3</v>
      </c>
      <c r="I428" t="s">
        <v>357</v>
      </c>
      <c r="J428" t="s">
        <v>358</v>
      </c>
      <c r="K428" t="s">
        <v>359</v>
      </c>
      <c r="L428">
        <v>1355</v>
      </c>
      <c r="N428">
        <v>1010</v>
      </c>
      <c r="O428" t="s">
        <v>66</v>
      </c>
      <c r="P428" t="s">
        <v>66</v>
      </c>
      <c r="Q428">
        <v>100</v>
      </c>
      <c r="X428">
        <v>2.04</v>
      </c>
      <c r="Y428">
        <v>206.3</v>
      </c>
      <c r="Z428">
        <v>0</v>
      </c>
      <c r="AA428">
        <v>0</v>
      </c>
      <c r="AB428">
        <v>0</v>
      </c>
      <c r="AC428">
        <v>2</v>
      </c>
      <c r="AD428">
        <v>0</v>
      </c>
      <c r="AE428">
        <v>0</v>
      </c>
      <c r="AG428">
        <v>2.04</v>
      </c>
      <c r="AH428">
        <v>2</v>
      </c>
      <c r="AI428">
        <v>11182587</v>
      </c>
      <c r="AJ428">
        <v>428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</row>
    <row r="429" spans="1:44" ht="12.75">
      <c r="A429">
        <f>ROW(Source!A111)</f>
        <v>111</v>
      </c>
      <c r="B429">
        <v>11182596</v>
      </c>
      <c r="C429">
        <v>11182581</v>
      </c>
      <c r="D429">
        <v>1444042</v>
      </c>
      <c r="E429">
        <v>1</v>
      </c>
      <c r="F429">
        <v>1</v>
      </c>
      <c r="G429">
        <v>1</v>
      </c>
      <c r="H429">
        <v>3</v>
      </c>
      <c r="I429" t="s">
        <v>459</v>
      </c>
      <c r="J429" t="s">
        <v>460</v>
      </c>
      <c r="K429" t="s">
        <v>461</v>
      </c>
      <c r="L429">
        <v>1358</v>
      </c>
      <c r="N429">
        <v>1010</v>
      </c>
      <c r="O429" t="s">
        <v>230</v>
      </c>
      <c r="P429" t="s">
        <v>230</v>
      </c>
      <c r="Q429">
        <v>10</v>
      </c>
      <c r="X429">
        <v>20.4</v>
      </c>
      <c r="Y429">
        <v>18.38</v>
      </c>
      <c r="Z429">
        <v>0</v>
      </c>
      <c r="AA429">
        <v>0</v>
      </c>
      <c r="AB429">
        <v>0</v>
      </c>
      <c r="AC429">
        <v>2</v>
      </c>
      <c r="AD429">
        <v>0</v>
      </c>
      <c r="AE429">
        <v>0</v>
      </c>
      <c r="AG429">
        <v>20.4</v>
      </c>
      <c r="AH429">
        <v>2</v>
      </c>
      <c r="AI429">
        <v>11182588</v>
      </c>
      <c r="AJ429">
        <v>429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</row>
    <row r="430" spans="1:44" ht="12.75">
      <c r="A430">
        <f>ROW(Source!A111)</f>
        <v>111</v>
      </c>
      <c r="B430">
        <v>11182597</v>
      </c>
      <c r="C430">
        <v>11182581</v>
      </c>
      <c r="D430">
        <v>1444118</v>
      </c>
      <c r="E430">
        <v>1</v>
      </c>
      <c r="F430">
        <v>1</v>
      </c>
      <c r="G430">
        <v>1</v>
      </c>
      <c r="H430">
        <v>3</v>
      </c>
      <c r="I430" t="s">
        <v>403</v>
      </c>
      <c r="J430" t="s">
        <v>404</v>
      </c>
      <c r="K430" t="s">
        <v>405</v>
      </c>
      <c r="L430">
        <v>1354</v>
      </c>
      <c r="N430">
        <v>1010</v>
      </c>
      <c r="O430" t="s">
        <v>24</v>
      </c>
      <c r="P430" t="s">
        <v>24</v>
      </c>
      <c r="Q430">
        <v>1</v>
      </c>
      <c r="X430">
        <v>204</v>
      </c>
      <c r="Y430">
        <v>33.49</v>
      </c>
      <c r="Z430">
        <v>0</v>
      </c>
      <c r="AA430">
        <v>0</v>
      </c>
      <c r="AB430">
        <v>0</v>
      </c>
      <c r="AC430">
        <v>2</v>
      </c>
      <c r="AD430">
        <v>0</v>
      </c>
      <c r="AE430">
        <v>0</v>
      </c>
      <c r="AG430">
        <v>204</v>
      </c>
      <c r="AH430">
        <v>2</v>
      </c>
      <c r="AI430">
        <v>11182589</v>
      </c>
      <c r="AJ430">
        <v>430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</row>
    <row r="431" spans="1:44" ht="12.75">
      <c r="A431">
        <f>ROW(Source!A112)</f>
        <v>112</v>
      </c>
      <c r="B431">
        <v>11182612</v>
      </c>
      <c r="C431">
        <v>11182598</v>
      </c>
      <c r="D431">
        <v>121639</v>
      </c>
      <c r="E431">
        <v>1</v>
      </c>
      <c r="F431">
        <v>1</v>
      </c>
      <c r="G431">
        <v>1</v>
      </c>
      <c r="H431">
        <v>1</v>
      </c>
      <c r="I431" t="s">
        <v>448</v>
      </c>
      <c r="K431" t="s">
        <v>449</v>
      </c>
      <c r="L431">
        <v>1369</v>
      </c>
      <c r="N431">
        <v>1013</v>
      </c>
      <c r="O431" t="s">
        <v>325</v>
      </c>
      <c r="P431" t="s">
        <v>325</v>
      </c>
      <c r="Q431">
        <v>1</v>
      </c>
      <c r="X431">
        <v>19</v>
      </c>
      <c r="Y431">
        <v>0</v>
      </c>
      <c r="Z431">
        <v>0</v>
      </c>
      <c r="AA431">
        <v>0</v>
      </c>
      <c r="AB431">
        <v>48.57</v>
      </c>
      <c r="AC431">
        <v>0</v>
      </c>
      <c r="AD431">
        <v>1</v>
      </c>
      <c r="AE431">
        <v>1</v>
      </c>
      <c r="AF431" t="s">
        <v>126</v>
      </c>
      <c r="AG431">
        <v>22.8</v>
      </c>
      <c r="AH431">
        <v>2</v>
      </c>
      <c r="AI431">
        <v>11182599</v>
      </c>
      <c r="AJ431">
        <v>431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</row>
    <row r="432" spans="1:44" ht="12.75">
      <c r="A432">
        <f>ROW(Source!A112)</f>
        <v>112</v>
      </c>
      <c r="B432">
        <v>11182613</v>
      </c>
      <c r="C432">
        <v>11182598</v>
      </c>
      <c r="D432">
        <v>121548</v>
      </c>
      <c r="E432">
        <v>1</v>
      </c>
      <c r="F432">
        <v>1</v>
      </c>
      <c r="G432">
        <v>1</v>
      </c>
      <c r="H432">
        <v>1</v>
      </c>
      <c r="I432" t="s">
        <v>34</v>
      </c>
      <c r="K432" t="s">
        <v>326</v>
      </c>
      <c r="L432">
        <v>608254</v>
      </c>
      <c r="N432">
        <v>1013</v>
      </c>
      <c r="O432" t="s">
        <v>327</v>
      </c>
      <c r="P432" t="s">
        <v>327</v>
      </c>
      <c r="Q432">
        <v>1</v>
      </c>
      <c r="X432">
        <v>0.38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1</v>
      </c>
      <c r="AE432">
        <v>2</v>
      </c>
      <c r="AF432" t="s">
        <v>126</v>
      </c>
      <c r="AG432">
        <v>0.45599999999999996</v>
      </c>
      <c r="AH432">
        <v>2</v>
      </c>
      <c r="AI432">
        <v>11182600</v>
      </c>
      <c r="AJ432">
        <v>432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</row>
    <row r="433" spans="1:44" ht="12.75">
      <c r="A433">
        <f>ROW(Source!A112)</f>
        <v>112</v>
      </c>
      <c r="B433">
        <v>11182614</v>
      </c>
      <c r="C433">
        <v>11182598</v>
      </c>
      <c r="D433">
        <v>1466783</v>
      </c>
      <c r="E433">
        <v>1</v>
      </c>
      <c r="F433">
        <v>1</v>
      </c>
      <c r="G433">
        <v>1</v>
      </c>
      <c r="H433">
        <v>2</v>
      </c>
      <c r="I433" t="s">
        <v>328</v>
      </c>
      <c r="J433" t="s">
        <v>329</v>
      </c>
      <c r="K433" t="s">
        <v>330</v>
      </c>
      <c r="L433">
        <v>1480</v>
      </c>
      <c r="N433">
        <v>1013</v>
      </c>
      <c r="O433" t="s">
        <v>331</v>
      </c>
      <c r="P433" t="s">
        <v>332</v>
      </c>
      <c r="Q433">
        <v>1</v>
      </c>
      <c r="X433">
        <v>0.19</v>
      </c>
      <c r="Y433">
        <v>0</v>
      </c>
      <c r="Z433">
        <v>410.67</v>
      </c>
      <c r="AA433">
        <v>66.28</v>
      </c>
      <c r="AB433">
        <v>0</v>
      </c>
      <c r="AC433">
        <v>0</v>
      </c>
      <c r="AD433">
        <v>1</v>
      </c>
      <c r="AE433">
        <v>0</v>
      </c>
      <c r="AF433" t="s">
        <v>126</v>
      </c>
      <c r="AG433">
        <v>0.22799999999999998</v>
      </c>
      <c r="AH433">
        <v>2</v>
      </c>
      <c r="AI433">
        <v>11182601</v>
      </c>
      <c r="AJ433">
        <v>433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</row>
    <row r="434" spans="1:44" ht="12.75">
      <c r="A434">
        <f>ROW(Source!A112)</f>
        <v>112</v>
      </c>
      <c r="B434">
        <v>11182615</v>
      </c>
      <c r="C434">
        <v>11182598</v>
      </c>
      <c r="D434">
        <v>1467385</v>
      </c>
      <c r="E434">
        <v>1</v>
      </c>
      <c r="F434">
        <v>1</v>
      </c>
      <c r="G434">
        <v>1</v>
      </c>
      <c r="H434">
        <v>2</v>
      </c>
      <c r="I434" t="s">
        <v>333</v>
      </c>
      <c r="J434" t="s">
        <v>334</v>
      </c>
      <c r="K434" t="s">
        <v>335</v>
      </c>
      <c r="L434">
        <v>1368</v>
      </c>
      <c r="N434">
        <v>1011</v>
      </c>
      <c r="O434" t="s">
        <v>336</v>
      </c>
      <c r="P434" t="s">
        <v>336</v>
      </c>
      <c r="Q434">
        <v>1</v>
      </c>
      <c r="X434">
        <v>3.36</v>
      </c>
      <c r="Y434">
        <v>0</v>
      </c>
      <c r="Z434">
        <v>15.45</v>
      </c>
      <c r="AA434">
        <v>0</v>
      </c>
      <c r="AB434">
        <v>0</v>
      </c>
      <c r="AC434">
        <v>0</v>
      </c>
      <c r="AD434">
        <v>1</v>
      </c>
      <c r="AE434">
        <v>0</v>
      </c>
      <c r="AF434" t="s">
        <v>126</v>
      </c>
      <c r="AG434">
        <v>4.032</v>
      </c>
      <c r="AH434">
        <v>2</v>
      </c>
      <c r="AI434">
        <v>11182602</v>
      </c>
      <c r="AJ434">
        <v>434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</row>
    <row r="435" spans="1:44" ht="12.75">
      <c r="A435">
        <f>ROW(Source!A112)</f>
        <v>112</v>
      </c>
      <c r="B435">
        <v>11182616</v>
      </c>
      <c r="C435">
        <v>11182598</v>
      </c>
      <c r="D435">
        <v>1471982</v>
      </c>
      <c r="E435">
        <v>1</v>
      </c>
      <c r="F435">
        <v>1</v>
      </c>
      <c r="G435">
        <v>1</v>
      </c>
      <c r="H435">
        <v>2</v>
      </c>
      <c r="I435" t="s">
        <v>337</v>
      </c>
      <c r="J435" t="s">
        <v>338</v>
      </c>
      <c r="K435" t="s">
        <v>339</v>
      </c>
      <c r="L435">
        <v>1480</v>
      </c>
      <c r="N435">
        <v>1013</v>
      </c>
      <c r="O435" t="s">
        <v>331</v>
      </c>
      <c r="P435" t="s">
        <v>332</v>
      </c>
      <c r="Q435">
        <v>1</v>
      </c>
      <c r="X435">
        <v>0.19</v>
      </c>
      <c r="Y435">
        <v>0</v>
      </c>
      <c r="Z435">
        <v>290.01</v>
      </c>
      <c r="AA435">
        <v>104.55</v>
      </c>
      <c r="AB435">
        <v>0</v>
      </c>
      <c r="AC435">
        <v>0</v>
      </c>
      <c r="AD435">
        <v>1</v>
      </c>
      <c r="AE435">
        <v>0</v>
      </c>
      <c r="AF435" t="s">
        <v>126</v>
      </c>
      <c r="AG435">
        <v>0.22799999999999998</v>
      </c>
      <c r="AH435">
        <v>2</v>
      </c>
      <c r="AI435">
        <v>11182603</v>
      </c>
      <c r="AJ435">
        <v>435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</row>
    <row r="436" spans="1:44" ht="12.75">
      <c r="A436">
        <f>ROW(Source!A112)</f>
        <v>112</v>
      </c>
      <c r="B436">
        <v>11182617</v>
      </c>
      <c r="C436">
        <v>11182598</v>
      </c>
      <c r="D436">
        <v>1403792</v>
      </c>
      <c r="E436">
        <v>1</v>
      </c>
      <c r="F436">
        <v>1</v>
      </c>
      <c r="G436">
        <v>1</v>
      </c>
      <c r="H436">
        <v>3</v>
      </c>
      <c r="I436" t="s">
        <v>510</v>
      </c>
      <c r="J436" t="s">
        <v>511</v>
      </c>
      <c r="K436" t="s">
        <v>512</v>
      </c>
      <c r="L436">
        <v>1348</v>
      </c>
      <c r="N436">
        <v>1009</v>
      </c>
      <c r="O436" t="s">
        <v>353</v>
      </c>
      <c r="P436" t="s">
        <v>353</v>
      </c>
      <c r="Q436">
        <v>1000</v>
      </c>
      <c r="X436">
        <v>0.004</v>
      </c>
      <c r="Y436">
        <v>19017.9</v>
      </c>
      <c r="Z436">
        <v>0</v>
      </c>
      <c r="AA436">
        <v>0</v>
      </c>
      <c r="AB436">
        <v>0</v>
      </c>
      <c r="AC436">
        <v>0</v>
      </c>
      <c r="AD436">
        <v>1</v>
      </c>
      <c r="AE436">
        <v>0</v>
      </c>
      <c r="AG436">
        <v>0.004</v>
      </c>
      <c r="AH436">
        <v>2</v>
      </c>
      <c r="AI436">
        <v>11182604</v>
      </c>
      <c r="AJ436">
        <v>436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</row>
    <row r="437" spans="1:44" ht="12.75">
      <c r="A437">
        <f>ROW(Source!A112)</f>
        <v>112</v>
      </c>
      <c r="B437">
        <v>11182618</v>
      </c>
      <c r="C437">
        <v>11182598</v>
      </c>
      <c r="D437">
        <v>1404368</v>
      </c>
      <c r="E437">
        <v>1</v>
      </c>
      <c r="F437">
        <v>1</v>
      </c>
      <c r="G437">
        <v>1</v>
      </c>
      <c r="H437">
        <v>3</v>
      </c>
      <c r="I437" t="s">
        <v>340</v>
      </c>
      <c r="J437" t="s">
        <v>341</v>
      </c>
      <c r="K437" t="s">
        <v>342</v>
      </c>
      <c r="L437">
        <v>1346</v>
      </c>
      <c r="N437">
        <v>1009</v>
      </c>
      <c r="O437" t="s">
        <v>343</v>
      </c>
      <c r="P437" t="s">
        <v>343</v>
      </c>
      <c r="Q437">
        <v>1</v>
      </c>
      <c r="X437">
        <v>0.55</v>
      </c>
      <c r="Y437">
        <v>40.04</v>
      </c>
      <c r="Z437">
        <v>0</v>
      </c>
      <c r="AA437">
        <v>0</v>
      </c>
      <c r="AB437">
        <v>0</v>
      </c>
      <c r="AC437">
        <v>0</v>
      </c>
      <c r="AD437">
        <v>1</v>
      </c>
      <c r="AE437">
        <v>0</v>
      </c>
      <c r="AG437">
        <v>0.55</v>
      </c>
      <c r="AH437">
        <v>2</v>
      </c>
      <c r="AI437">
        <v>11182605</v>
      </c>
      <c r="AJ437">
        <v>437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</row>
    <row r="438" spans="1:44" ht="12.75">
      <c r="A438">
        <f>ROW(Source!A112)</f>
        <v>112</v>
      </c>
      <c r="B438">
        <v>11182619</v>
      </c>
      <c r="C438">
        <v>11182598</v>
      </c>
      <c r="D438">
        <v>1405092</v>
      </c>
      <c r="E438">
        <v>1</v>
      </c>
      <c r="F438">
        <v>1</v>
      </c>
      <c r="G438">
        <v>1</v>
      </c>
      <c r="H438">
        <v>3</v>
      </c>
      <c r="I438" t="s">
        <v>394</v>
      </c>
      <c r="J438" t="s">
        <v>395</v>
      </c>
      <c r="K438" t="s">
        <v>396</v>
      </c>
      <c r="L438">
        <v>1358</v>
      </c>
      <c r="N438">
        <v>1010</v>
      </c>
      <c r="O438" t="s">
        <v>230</v>
      </c>
      <c r="P438" t="s">
        <v>230</v>
      </c>
      <c r="Q438">
        <v>10</v>
      </c>
      <c r="X438">
        <v>8.2</v>
      </c>
      <c r="Y438">
        <v>10</v>
      </c>
      <c r="Z438">
        <v>0</v>
      </c>
      <c r="AA438">
        <v>0</v>
      </c>
      <c r="AB438">
        <v>0</v>
      </c>
      <c r="AC438">
        <v>2</v>
      </c>
      <c r="AD438">
        <v>0</v>
      </c>
      <c r="AE438">
        <v>0</v>
      </c>
      <c r="AG438">
        <v>8.2</v>
      </c>
      <c r="AH438">
        <v>2</v>
      </c>
      <c r="AI438">
        <v>11182606</v>
      </c>
      <c r="AJ438">
        <v>438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</row>
    <row r="439" spans="1:44" ht="12.75">
      <c r="A439">
        <f>ROW(Source!A112)</f>
        <v>112</v>
      </c>
      <c r="B439">
        <v>11182620</v>
      </c>
      <c r="C439">
        <v>11182598</v>
      </c>
      <c r="D439">
        <v>1405125</v>
      </c>
      <c r="E439">
        <v>1</v>
      </c>
      <c r="F439">
        <v>1</v>
      </c>
      <c r="G439">
        <v>1</v>
      </c>
      <c r="H439">
        <v>3</v>
      </c>
      <c r="I439" t="s">
        <v>397</v>
      </c>
      <c r="J439" t="s">
        <v>398</v>
      </c>
      <c r="K439" t="s">
        <v>399</v>
      </c>
      <c r="L439">
        <v>1358</v>
      </c>
      <c r="N439">
        <v>1010</v>
      </c>
      <c r="O439" t="s">
        <v>230</v>
      </c>
      <c r="P439" t="s">
        <v>230</v>
      </c>
      <c r="Q439">
        <v>10</v>
      </c>
      <c r="X439">
        <v>8.2</v>
      </c>
      <c r="Y439">
        <v>8</v>
      </c>
      <c r="Z439">
        <v>0</v>
      </c>
      <c r="AA439">
        <v>0</v>
      </c>
      <c r="AB439">
        <v>0</v>
      </c>
      <c r="AC439">
        <v>2</v>
      </c>
      <c r="AD439">
        <v>0</v>
      </c>
      <c r="AE439">
        <v>0</v>
      </c>
      <c r="AG439">
        <v>8.2</v>
      </c>
      <c r="AH439">
        <v>2</v>
      </c>
      <c r="AI439">
        <v>11182607</v>
      </c>
      <c r="AJ439">
        <v>439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</row>
    <row r="440" spans="1:44" ht="12.75">
      <c r="A440">
        <f>ROW(Source!A112)</f>
        <v>112</v>
      </c>
      <c r="B440">
        <v>11182621</v>
      </c>
      <c r="C440">
        <v>11182598</v>
      </c>
      <c r="D440">
        <v>1405411</v>
      </c>
      <c r="E440">
        <v>1</v>
      </c>
      <c r="F440">
        <v>1</v>
      </c>
      <c r="G440">
        <v>1</v>
      </c>
      <c r="H440">
        <v>3</v>
      </c>
      <c r="I440" t="s">
        <v>513</v>
      </c>
      <c r="J440" t="s">
        <v>514</v>
      </c>
      <c r="K440" t="s">
        <v>515</v>
      </c>
      <c r="L440">
        <v>1348</v>
      </c>
      <c r="N440">
        <v>1009</v>
      </c>
      <c r="O440" t="s">
        <v>353</v>
      </c>
      <c r="P440" t="s">
        <v>353</v>
      </c>
      <c r="Q440">
        <v>1000</v>
      </c>
      <c r="X440">
        <v>0.081</v>
      </c>
      <c r="Y440">
        <v>11846.17</v>
      </c>
      <c r="Z440">
        <v>0</v>
      </c>
      <c r="AA440">
        <v>0</v>
      </c>
      <c r="AB440">
        <v>0</v>
      </c>
      <c r="AC440">
        <v>2</v>
      </c>
      <c r="AD440">
        <v>0</v>
      </c>
      <c r="AE440">
        <v>0</v>
      </c>
      <c r="AG440">
        <v>0.081</v>
      </c>
      <c r="AH440">
        <v>2</v>
      </c>
      <c r="AI440">
        <v>11182608</v>
      </c>
      <c r="AJ440">
        <v>440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</row>
    <row r="441" spans="1:44" ht="12.75">
      <c r="A441">
        <f>ROW(Source!A112)</f>
        <v>112</v>
      </c>
      <c r="B441">
        <v>11182622</v>
      </c>
      <c r="C441">
        <v>11182598</v>
      </c>
      <c r="D441">
        <v>1405803</v>
      </c>
      <c r="E441">
        <v>1</v>
      </c>
      <c r="F441">
        <v>1</v>
      </c>
      <c r="G441">
        <v>1</v>
      </c>
      <c r="H441">
        <v>3</v>
      </c>
      <c r="I441" t="s">
        <v>347</v>
      </c>
      <c r="J441" t="s">
        <v>348</v>
      </c>
      <c r="K441" t="s">
        <v>349</v>
      </c>
      <c r="L441">
        <v>1346</v>
      </c>
      <c r="N441">
        <v>1009</v>
      </c>
      <c r="O441" t="s">
        <v>343</v>
      </c>
      <c r="P441" t="s">
        <v>343</v>
      </c>
      <c r="Q441">
        <v>1</v>
      </c>
      <c r="X441">
        <v>2</v>
      </c>
      <c r="Y441">
        <v>41.07</v>
      </c>
      <c r="Z441">
        <v>0</v>
      </c>
      <c r="AA441">
        <v>0</v>
      </c>
      <c r="AB441">
        <v>0</v>
      </c>
      <c r="AC441">
        <v>2</v>
      </c>
      <c r="AD441">
        <v>0</v>
      </c>
      <c r="AE441">
        <v>0</v>
      </c>
      <c r="AG441">
        <v>2</v>
      </c>
      <c r="AH441">
        <v>2</v>
      </c>
      <c r="AI441">
        <v>11182609</v>
      </c>
      <c r="AJ441">
        <v>441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</row>
    <row r="442" spans="1:44" ht="12.75">
      <c r="A442">
        <f>ROW(Source!A112)</f>
        <v>112</v>
      </c>
      <c r="B442">
        <v>11182623</v>
      </c>
      <c r="C442">
        <v>11182598</v>
      </c>
      <c r="D442">
        <v>1444042</v>
      </c>
      <c r="E442">
        <v>1</v>
      </c>
      <c r="F442">
        <v>1</v>
      </c>
      <c r="G442">
        <v>1</v>
      </c>
      <c r="H442">
        <v>3</v>
      </c>
      <c r="I442" t="s">
        <v>459</v>
      </c>
      <c r="J442" t="s">
        <v>460</v>
      </c>
      <c r="K442" t="s">
        <v>461</v>
      </c>
      <c r="L442">
        <v>1358</v>
      </c>
      <c r="N442">
        <v>1010</v>
      </c>
      <c r="O442" t="s">
        <v>230</v>
      </c>
      <c r="P442" t="s">
        <v>230</v>
      </c>
      <c r="Q442">
        <v>10</v>
      </c>
      <c r="X442">
        <v>1.5</v>
      </c>
      <c r="Y442">
        <v>18.38</v>
      </c>
      <c r="Z442">
        <v>0</v>
      </c>
      <c r="AA442">
        <v>0</v>
      </c>
      <c r="AB442">
        <v>0</v>
      </c>
      <c r="AC442">
        <v>2</v>
      </c>
      <c r="AD442">
        <v>0</v>
      </c>
      <c r="AE442">
        <v>0</v>
      </c>
      <c r="AG442">
        <v>1.5</v>
      </c>
      <c r="AH442">
        <v>2</v>
      </c>
      <c r="AI442">
        <v>11182610</v>
      </c>
      <c r="AJ442">
        <v>442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</row>
    <row r="443" spans="1:44" ht="12.75">
      <c r="A443">
        <f>ROW(Source!A112)</f>
        <v>112</v>
      </c>
      <c r="B443">
        <v>11182624</v>
      </c>
      <c r="C443">
        <v>11182598</v>
      </c>
      <c r="D443">
        <v>1444172</v>
      </c>
      <c r="E443">
        <v>1</v>
      </c>
      <c r="F443">
        <v>1</v>
      </c>
      <c r="G443">
        <v>1</v>
      </c>
      <c r="H443">
        <v>3</v>
      </c>
      <c r="I443" t="s">
        <v>516</v>
      </c>
      <c r="J443" t="s">
        <v>517</v>
      </c>
      <c r="K443" t="s">
        <v>518</v>
      </c>
      <c r="L443">
        <v>1358</v>
      </c>
      <c r="N443">
        <v>1010</v>
      </c>
      <c r="O443" t="s">
        <v>230</v>
      </c>
      <c r="P443" t="s">
        <v>230</v>
      </c>
      <c r="Q443">
        <v>10</v>
      </c>
      <c r="X443">
        <v>13.4</v>
      </c>
      <c r="Y443">
        <v>119</v>
      </c>
      <c r="Z443">
        <v>0</v>
      </c>
      <c r="AA443">
        <v>0</v>
      </c>
      <c r="AB443">
        <v>0</v>
      </c>
      <c r="AC443">
        <v>2</v>
      </c>
      <c r="AD443">
        <v>0</v>
      </c>
      <c r="AE443">
        <v>0</v>
      </c>
      <c r="AG443">
        <v>13.4</v>
      </c>
      <c r="AH443">
        <v>2</v>
      </c>
      <c r="AI443">
        <v>11182611</v>
      </c>
      <c r="AJ443">
        <v>443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</row>
    <row r="444" spans="1:44" ht="12.75">
      <c r="A444">
        <f>ROW(Source!A113)</f>
        <v>113</v>
      </c>
      <c r="B444">
        <v>11182639</v>
      </c>
      <c r="C444">
        <v>11182625</v>
      </c>
      <c r="D444">
        <v>121639</v>
      </c>
      <c r="E444">
        <v>1</v>
      </c>
      <c r="F444">
        <v>1</v>
      </c>
      <c r="G444">
        <v>1</v>
      </c>
      <c r="H444">
        <v>1</v>
      </c>
      <c r="I444" t="s">
        <v>448</v>
      </c>
      <c r="K444" t="s">
        <v>449</v>
      </c>
      <c r="L444">
        <v>1369</v>
      </c>
      <c r="N444">
        <v>1013</v>
      </c>
      <c r="O444" t="s">
        <v>325</v>
      </c>
      <c r="P444" t="s">
        <v>325</v>
      </c>
      <c r="Q444">
        <v>1</v>
      </c>
      <c r="X444">
        <v>21.3</v>
      </c>
      <c r="Y444">
        <v>0</v>
      </c>
      <c r="Z444">
        <v>0</v>
      </c>
      <c r="AA444">
        <v>0</v>
      </c>
      <c r="AB444">
        <v>48.57</v>
      </c>
      <c r="AC444">
        <v>0</v>
      </c>
      <c r="AD444">
        <v>1</v>
      </c>
      <c r="AE444">
        <v>1</v>
      </c>
      <c r="AF444" t="s">
        <v>126</v>
      </c>
      <c r="AG444">
        <v>25.56</v>
      </c>
      <c r="AH444">
        <v>2</v>
      </c>
      <c r="AI444">
        <v>11182626</v>
      </c>
      <c r="AJ444">
        <v>444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</row>
    <row r="445" spans="1:44" ht="12.75">
      <c r="A445">
        <f>ROW(Source!A113)</f>
        <v>113</v>
      </c>
      <c r="B445">
        <v>11182640</v>
      </c>
      <c r="C445">
        <v>11182625</v>
      </c>
      <c r="D445">
        <v>121548</v>
      </c>
      <c r="E445">
        <v>1</v>
      </c>
      <c r="F445">
        <v>1</v>
      </c>
      <c r="G445">
        <v>1</v>
      </c>
      <c r="H445">
        <v>1</v>
      </c>
      <c r="I445" t="s">
        <v>34</v>
      </c>
      <c r="K445" t="s">
        <v>326</v>
      </c>
      <c r="L445">
        <v>608254</v>
      </c>
      <c r="N445">
        <v>1013</v>
      </c>
      <c r="O445" t="s">
        <v>327</v>
      </c>
      <c r="P445" t="s">
        <v>327</v>
      </c>
      <c r="Q445">
        <v>1</v>
      </c>
      <c r="X445">
        <v>0.5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1</v>
      </c>
      <c r="AE445">
        <v>2</v>
      </c>
      <c r="AF445" t="s">
        <v>126</v>
      </c>
      <c r="AG445">
        <v>0.6</v>
      </c>
      <c r="AH445">
        <v>2</v>
      </c>
      <c r="AI445">
        <v>11182627</v>
      </c>
      <c r="AJ445">
        <v>445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</row>
    <row r="446" spans="1:44" ht="12.75">
      <c r="A446">
        <f>ROW(Source!A113)</f>
        <v>113</v>
      </c>
      <c r="B446">
        <v>11182641</v>
      </c>
      <c r="C446">
        <v>11182625</v>
      </c>
      <c r="D446">
        <v>1466783</v>
      </c>
      <c r="E446">
        <v>1</v>
      </c>
      <c r="F446">
        <v>1</v>
      </c>
      <c r="G446">
        <v>1</v>
      </c>
      <c r="H446">
        <v>2</v>
      </c>
      <c r="I446" t="s">
        <v>328</v>
      </c>
      <c r="J446" t="s">
        <v>329</v>
      </c>
      <c r="K446" t="s">
        <v>330</v>
      </c>
      <c r="L446">
        <v>1480</v>
      </c>
      <c r="N446">
        <v>1013</v>
      </c>
      <c r="O446" t="s">
        <v>331</v>
      </c>
      <c r="P446" t="s">
        <v>332</v>
      </c>
      <c r="Q446">
        <v>1</v>
      </c>
      <c r="X446">
        <v>0.25</v>
      </c>
      <c r="Y446">
        <v>0</v>
      </c>
      <c r="Z446">
        <v>410.67</v>
      </c>
      <c r="AA446">
        <v>66.28</v>
      </c>
      <c r="AB446">
        <v>0</v>
      </c>
      <c r="AC446">
        <v>0</v>
      </c>
      <c r="AD446">
        <v>1</v>
      </c>
      <c r="AE446">
        <v>0</v>
      </c>
      <c r="AF446" t="s">
        <v>126</v>
      </c>
      <c r="AG446">
        <v>0.3</v>
      </c>
      <c r="AH446">
        <v>2</v>
      </c>
      <c r="AI446">
        <v>11182628</v>
      </c>
      <c r="AJ446">
        <v>446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</row>
    <row r="447" spans="1:44" ht="12.75">
      <c r="A447">
        <f>ROW(Source!A113)</f>
        <v>113</v>
      </c>
      <c r="B447">
        <v>11182642</v>
      </c>
      <c r="C447">
        <v>11182625</v>
      </c>
      <c r="D447">
        <v>1467385</v>
      </c>
      <c r="E447">
        <v>1</v>
      </c>
      <c r="F447">
        <v>1</v>
      </c>
      <c r="G447">
        <v>1</v>
      </c>
      <c r="H447">
        <v>2</v>
      </c>
      <c r="I447" t="s">
        <v>333</v>
      </c>
      <c r="J447" t="s">
        <v>334</v>
      </c>
      <c r="K447" t="s">
        <v>335</v>
      </c>
      <c r="L447">
        <v>1368</v>
      </c>
      <c r="N447">
        <v>1011</v>
      </c>
      <c r="O447" t="s">
        <v>336</v>
      </c>
      <c r="P447" t="s">
        <v>336</v>
      </c>
      <c r="Q447">
        <v>1</v>
      </c>
      <c r="X447">
        <v>3.36</v>
      </c>
      <c r="Y447">
        <v>0</v>
      </c>
      <c r="Z447">
        <v>15.45</v>
      </c>
      <c r="AA447">
        <v>0</v>
      </c>
      <c r="AB447">
        <v>0</v>
      </c>
      <c r="AC447">
        <v>0</v>
      </c>
      <c r="AD447">
        <v>1</v>
      </c>
      <c r="AE447">
        <v>0</v>
      </c>
      <c r="AF447" t="s">
        <v>126</v>
      </c>
      <c r="AG447">
        <v>4.032</v>
      </c>
      <c r="AH447">
        <v>2</v>
      </c>
      <c r="AI447">
        <v>11182629</v>
      </c>
      <c r="AJ447">
        <v>447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</row>
    <row r="448" spans="1:44" ht="12.75">
      <c r="A448">
        <f>ROW(Source!A113)</f>
        <v>113</v>
      </c>
      <c r="B448">
        <v>11182643</v>
      </c>
      <c r="C448">
        <v>11182625</v>
      </c>
      <c r="D448">
        <v>1471982</v>
      </c>
      <c r="E448">
        <v>1</v>
      </c>
      <c r="F448">
        <v>1</v>
      </c>
      <c r="G448">
        <v>1</v>
      </c>
      <c r="H448">
        <v>2</v>
      </c>
      <c r="I448" t="s">
        <v>337</v>
      </c>
      <c r="J448" t="s">
        <v>338</v>
      </c>
      <c r="K448" t="s">
        <v>339</v>
      </c>
      <c r="L448">
        <v>1480</v>
      </c>
      <c r="N448">
        <v>1013</v>
      </c>
      <c r="O448" t="s">
        <v>331</v>
      </c>
      <c r="P448" t="s">
        <v>332</v>
      </c>
      <c r="Q448">
        <v>1</v>
      </c>
      <c r="X448">
        <v>0.25</v>
      </c>
      <c r="Y448">
        <v>0</v>
      </c>
      <c r="Z448">
        <v>290.01</v>
      </c>
      <c r="AA448">
        <v>104.55</v>
      </c>
      <c r="AB448">
        <v>0</v>
      </c>
      <c r="AC448">
        <v>0</v>
      </c>
      <c r="AD448">
        <v>1</v>
      </c>
      <c r="AE448">
        <v>0</v>
      </c>
      <c r="AF448" t="s">
        <v>126</v>
      </c>
      <c r="AG448">
        <v>0.3</v>
      </c>
      <c r="AH448">
        <v>2</v>
      </c>
      <c r="AI448">
        <v>11182630</v>
      </c>
      <c r="AJ448">
        <v>448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</row>
    <row r="449" spans="1:44" ht="12.75">
      <c r="A449">
        <f>ROW(Source!A113)</f>
        <v>113</v>
      </c>
      <c r="B449">
        <v>11182644</v>
      </c>
      <c r="C449">
        <v>11182625</v>
      </c>
      <c r="D449">
        <v>1403792</v>
      </c>
      <c r="E449">
        <v>1</v>
      </c>
      <c r="F449">
        <v>1</v>
      </c>
      <c r="G449">
        <v>1</v>
      </c>
      <c r="H449">
        <v>3</v>
      </c>
      <c r="I449" t="s">
        <v>510</v>
      </c>
      <c r="J449" t="s">
        <v>511</v>
      </c>
      <c r="K449" t="s">
        <v>512</v>
      </c>
      <c r="L449">
        <v>1348</v>
      </c>
      <c r="N449">
        <v>1009</v>
      </c>
      <c r="O449" t="s">
        <v>353</v>
      </c>
      <c r="P449" t="s">
        <v>353</v>
      </c>
      <c r="Q449">
        <v>1000</v>
      </c>
      <c r="X449">
        <v>0.004</v>
      </c>
      <c r="Y449">
        <v>19017.9</v>
      </c>
      <c r="Z449">
        <v>0</v>
      </c>
      <c r="AA449">
        <v>0</v>
      </c>
      <c r="AB449">
        <v>0</v>
      </c>
      <c r="AC449">
        <v>0</v>
      </c>
      <c r="AD449">
        <v>1</v>
      </c>
      <c r="AE449">
        <v>0</v>
      </c>
      <c r="AG449">
        <v>0.004</v>
      </c>
      <c r="AH449">
        <v>2</v>
      </c>
      <c r="AI449">
        <v>11182631</v>
      </c>
      <c r="AJ449">
        <v>449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</row>
    <row r="450" spans="1:44" ht="12.75">
      <c r="A450">
        <f>ROW(Source!A113)</f>
        <v>113</v>
      </c>
      <c r="B450">
        <v>11182645</v>
      </c>
      <c r="C450">
        <v>11182625</v>
      </c>
      <c r="D450">
        <v>1404368</v>
      </c>
      <c r="E450">
        <v>1</v>
      </c>
      <c r="F450">
        <v>1</v>
      </c>
      <c r="G450">
        <v>1</v>
      </c>
      <c r="H450">
        <v>3</v>
      </c>
      <c r="I450" t="s">
        <v>340</v>
      </c>
      <c r="J450" t="s">
        <v>341</v>
      </c>
      <c r="K450" t="s">
        <v>342</v>
      </c>
      <c r="L450">
        <v>1346</v>
      </c>
      <c r="N450">
        <v>1009</v>
      </c>
      <c r="O450" t="s">
        <v>343</v>
      </c>
      <c r="P450" t="s">
        <v>343</v>
      </c>
      <c r="Q450">
        <v>1</v>
      </c>
      <c r="X450">
        <v>1.3</v>
      </c>
      <c r="Y450">
        <v>40.04</v>
      </c>
      <c r="Z450">
        <v>0</v>
      </c>
      <c r="AA450">
        <v>0</v>
      </c>
      <c r="AB450">
        <v>0</v>
      </c>
      <c r="AC450">
        <v>0</v>
      </c>
      <c r="AD450">
        <v>1</v>
      </c>
      <c r="AE450">
        <v>0</v>
      </c>
      <c r="AG450">
        <v>1.3</v>
      </c>
      <c r="AH450">
        <v>2</v>
      </c>
      <c r="AI450">
        <v>11182632</v>
      </c>
      <c r="AJ450">
        <v>450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</row>
    <row r="451" spans="1:44" ht="12.75">
      <c r="A451">
        <f>ROW(Source!A113)</f>
        <v>113</v>
      </c>
      <c r="B451">
        <v>11182646</v>
      </c>
      <c r="C451">
        <v>11182625</v>
      </c>
      <c r="D451">
        <v>1405092</v>
      </c>
      <c r="E451">
        <v>1</v>
      </c>
      <c r="F451">
        <v>1</v>
      </c>
      <c r="G451">
        <v>1</v>
      </c>
      <c r="H451">
        <v>3</v>
      </c>
      <c r="I451" t="s">
        <v>394</v>
      </c>
      <c r="J451" t="s">
        <v>395</v>
      </c>
      <c r="K451" t="s">
        <v>396</v>
      </c>
      <c r="L451">
        <v>1358</v>
      </c>
      <c r="N451">
        <v>1010</v>
      </c>
      <c r="O451" t="s">
        <v>230</v>
      </c>
      <c r="P451" t="s">
        <v>230</v>
      </c>
      <c r="Q451">
        <v>10</v>
      </c>
      <c r="X451">
        <v>8.2</v>
      </c>
      <c r="Y451">
        <v>10</v>
      </c>
      <c r="Z451">
        <v>0</v>
      </c>
      <c r="AA451">
        <v>0</v>
      </c>
      <c r="AB451">
        <v>0</v>
      </c>
      <c r="AC451">
        <v>2</v>
      </c>
      <c r="AD451">
        <v>0</v>
      </c>
      <c r="AE451">
        <v>0</v>
      </c>
      <c r="AG451">
        <v>8.2</v>
      </c>
      <c r="AH451">
        <v>2</v>
      </c>
      <c r="AI451">
        <v>11182633</v>
      </c>
      <c r="AJ451">
        <v>451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</row>
    <row r="452" spans="1:44" ht="12.75">
      <c r="A452">
        <f>ROW(Source!A113)</f>
        <v>113</v>
      </c>
      <c r="B452">
        <v>11182647</v>
      </c>
      <c r="C452">
        <v>11182625</v>
      </c>
      <c r="D452">
        <v>1405125</v>
      </c>
      <c r="E452">
        <v>1</v>
      </c>
      <c r="F452">
        <v>1</v>
      </c>
      <c r="G452">
        <v>1</v>
      </c>
      <c r="H452">
        <v>3</v>
      </c>
      <c r="I452" t="s">
        <v>397</v>
      </c>
      <c r="J452" t="s">
        <v>398</v>
      </c>
      <c r="K452" t="s">
        <v>399</v>
      </c>
      <c r="L452">
        <v>1358</v>
      </c>
      <c r="N452">
        <v>1010</v>
      </c>
      <c r="O452" t="s">
        <v>230</v>
      </c>
      <c r="P452" t="s">
        <v>230</v>
      </c>
      <c r="Q452">
        <v>10</v>
      </c>
      <c r="X452">
        <v>8.2</v>
      </c>
      <c r="Y452">
        <v>8</v>
      </c>
      <c r="Z452">
        <v>0</v>
      </c>
      <c r="AA452">
        <v>0</v>
      </c>
      <c r="AB452">
        <v>0</v>
      </c>
      <c r="AC452">
        <v>2</v>
      </c>
      <c r="AD452">
        <v>0</v>
      </c>
      <c r="AE452">
        <v>0</v>
      </c>
      <c r="AG452">
        <v>8.2</v>
      </c>
      <c r="AH452">
        <v>2</v>
      </c>
      <c r="AI452">
        <v>11182634</v>
      </c>
      <c r="AJ452">
        <v>452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</row>
    <row r="453" spans="1:44" ht="12.75">
      <c r="A453">
        <f>ROW(Source!A113)</f>
        <v>113</v>
      </c>
      <c r="B453">
        <v>11182648</v>
      </c>
      <c r="C453">
        <v>11182625</v>
      </c>
      <c r="D453">
        <v>1405411</v>
      </c>
      <c r="E453">
        <v>1</v>
      </c>
      <c r="F453">
        <v>1</v>
      </c>
      <c r="G453">
        <v>1</v>
      </c>
      <c r="H453">
        <v>3</v>
      </c>
      <c r="I453" t="s">
        <v>513</v>
      </c>
      <c r="J453" t="s">
        <v>514</v>
      </c>
      <c r="K453" t="s">
        <v>515</v>
      </c>
      <c r="L453">
        <v>1348</v>
      </c>
      <c r="N453">
        <v>1009</v>
      </c>
      <c r="O453" t="s">
        <v>353</v>
      </c>
      <c r="P453" t="s">
        <v>353</v>
      </c>
      <c r="Q453">
        <v>1000</v>
      </c>
      <c r="X453">
        <v>0.13</v>
      </c>
      <c r="Y453">
        <v>11846.17</v>
      </c>
      <c r="Z453">
        <v>0</v>
      </c>
      <c r="AA453">
        <v>0</v>
      </c>
      <c r="AB453">
        <v>0</v>
      </c>
      <c r="AC453">
        <v>2</v>
      </c>
      <c r="AD453">
        <v>0</v>
      </c>
      <c r="AE453">
        <v>0</v>
      </c>
      <c r="AG453">
        <v>0.13</v>
      </c>
      <c r="AH453">
        <v>2</v>
      </c>
      <c r="AI453">
        <v>11182635</v>
      </c>
      <c r="AJ453">
        <v>453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</row>
    <row r="454" spans="1:44" ht="12.75">
      <c r="A454">
        <f>ROW(Source!A113)</f>
        <v>113</v>
      </c>
      <c r="B454">
        <v>11182649</v>
      </c>
      <c r="C454">
        <v>11182625</v>
      </c>
      <c r="D454">
        <v>1405803</v>
      </c>
      <c r="E454">
        <v>1</v>
      </c>
      <c r="F454">
        <v>1</v>
      </c>
      <c r="G454">
        <v>1</v>
      </c>
      <c r="H454">
        <v>3</v>
      </c>
      <c r="I454" t="s">
        <v>347</v>
      </c>
      <c r="J454" t="s">
        <v>348</v>
      </c>
      <c r="K454" t="s">
        <v>349</v>
      </c>
      <c r="L454">
        <v>1346</v>
      </c>
      <c r="N454">
        <v>1009</v>
      </c>
      <c r="O454" t="s">
        <v>343</v>
      </c>
      <c r="P454" t="s">
        <v>343</v>
      </c>
      <c r="Q454">
        <v>1</v>
      </c>
      <c r="X454">
        <v>2.3</v>
      </c>
      <c r="Y454">
        <v>41.07</v>
      </c>
      <c r="Z454">
        <v>0</v>
      </c>
      <c r="AA454">
        <v>0</v>
      </c>
      <c r="AB454">
        <v>0</v>
      </c>
      <c r="AC454">
        <v>2</v>
      </c>
      <c r="AD454">
        <v>0</v>
      </c>
      <c r="AE454">
        <v>0</v>
      </c>
      <c r="AG454">
        <v>2.3</v>
      </c>
      <c r="AH454">
        <v>2</v>
      </c>
      <c r="AI454">
        <v>11182636</v>
      </c>
      <c r="AJ454">
        <v>454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</row>
    <row r="455" spans="1:44" ht="12.75">
      <c r="A455">
        <f>ROW(Source!A113)</f>
        <v>113</v>
      </c>
      <c r="B455">
        <v>11182650</v>
      </c>
      <c r="C455">
        <v>11182625</v>
      </c>
      <c r="D455">
        <v>1444042</v>
      </c>
      <c r="E455">
        <v>1</v>
      </c>
      <c r="F455">
        <v>1</v>
      </c>
      <c r="G455">
        <v>1</v>
      </c>
      <c r="H455">
        <v>3</v>
      </c>
      <c r="I455" t="s">
        <v>459</v>
      </c>
      <c r="J455" t="s">
        <v>460</v>
      </c>
      <c r="K455" t="s">
        <v>461</v>
      </c>
      <c r="L455">
        <v>1358</v>
      </c>
      <c r="N455">
        <v>1010</v>
      </c>
      <c r="O455" t="s">
        <v>230</v>
      </c>
      <c r="P455" t="s">
        <v>230</v>
      </c>
      <c r="Q455">
        <v>10</v>
      </c>
      <c r="X455">
        <v>1.5</v>
      </c>
      <c r="Y455">
        <v>18.38</v>
      </c>
      <c r="Z455">
        <v>0</v>
      </c>
      <c r="AA455">
        <v>0</v>
      </c>
      <c r="AB455">
        <v>0</v>
      </c>
      <c r="AC455">
        <v>2</v>
      </c>
      <c r="AD455">
        <v>0</v>
      </c>
      <c r="AE455">
        <v>0</v>
      </c>
      <c r="AG455">
        <v>1.5</v>
      </c>
      <c r="AH455">
        <v>2</v>
      </c>
      <c r="AI455">
        <v>11182637</v>
      </c>
      <c r="AJ455">
        <v>455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</row>
    <row r="456" spans="1:44" ht="12.75">
      <c r="A456">
        <f>ROW(Source!A113)</f>
        <v>113</v>
      </c>
      <c r="B456">
        <v>11182651</v>
      </c>
      <c r="C456">
        <v>11182625</v>
      </c>
      <c r="D456">
        <v>1444172</v>
      </c>
      <c r="E456">
        <v>1</v>
      </c>
      <c r="F456">
        <v>1</v>
      </c>
      <c r="G456">
        <v>1</v>
      </c>
      <c r="H456">
        <v>3</v>
      </c>
      <c r="I456" t="s">
        <v>516</v>
      </c>
      <c r="J456" t="s">
        <v>517</v>
      </c>
      <c r="K456" t="s">
        <v>518</v>
      </c>
      <c r="L456">
        <v>1358</v>
      </c>
      <c r="N456">
        <v>1010</v>
      </c>
      <c r="O456" t="s">
        <v>230</v>
      </c>
      <c r="P456" t="s">
        <v>230</v>
      </c>
      <c r="Q456">
        <v>10</v>
      </c>
      <c r="X456">
        <v>13.4</v>
      </c>
      <c r="Y456">
        <v>119</v>
      </c>
      <c r="Z456">
        <v>0</v>
      </c>
      <c r="AA456">
        <v>0</v>
      </c>
      <c r="AB456">
        <v>0</v>
      </c>
      <c r="AC456">
        <v>2</v>
      </c>
      <c r="AD456">
        <v>0</v>
      </c>
      <c r="AE456">
        <v>0</v>
      </c>
      <c r="AG456">
        <v>13.4</v>
      </c>
      <c r="AH456">
        <v>2</v>
      </c>
      <c r="AI456">
        <v>11182638</v>
      </c>
      <c r="AJ456">
        <v>456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0505</cp:lastModifiedBy>
  <cp:lastPrinted>2008-08-18T06:29:58Z</cp:lastPrinted>
  <dcterms:modified xsi:type="dcterms:W3CDTF">2008-09-01T10:06:30Z</dcterms:modified>
  <cp:category/>
  <cp:version/>
  <cp:contentType/>
  <cp:contentStatus/>
</cp:coreProperties>
</file>